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ominaga_hideaki/Desktop/"/>
    </mc:Choice>
  </mc:AlternateContent>
  <xr:revisionPtr revIDLastSave="0" documentId="8_{A85D16F0-0A00-D24B-9078-8D5151BC8EBD}" xr6:coauthVersionLast="45" xr6:coauthVersionMax="45" xr10:uidLastSave="{00000000-0000-0000-0000-000000000000}"/>
  <bookViews>
    <workbookView xWindow="0" yWindow="460" windowWidth="19420" windowHeight="10420" tabRatio="745" xr2:uid="{E735913C-6818-43F1-86A1-E828C5772EF3}"/>
  </bookViews>
  <sheets>
    <sheet name="U12 (12日 予選)" sheetId="5" r:id="rId1"/>
    <sheet name="U12（12日 星取表）" sheetId="11" r:id="rId2"/>
    <sheet name="U12（13日 順位決定）" sheetId="6" r:id="rId3"/>
    <sheet name="U12（13日 星取表）" sheetId="9" r:id="rId4"/>
    <sheet name="Sheet1" sheetId="12" r:id="rId5"/>
  </sheets>
  <definedNames>
    <definedName name="_xlnm.Print_Area" localSheetId="0">'U12 (12日 予選)'!$A$1:$P$23</definedName>
    <definedName name="_xlnm.Print_Area" localSheetId="1">'U12（12日 星取表）'!$A$1:$AD$79</definedName>
    <definedName name="_xlnm.Print_Area" localSheetId="2">'U12（13日 順位決定）'!$A$1:$M$24</definedName>
    <definedName name="_xlnm.Print_Area" localSheetId="3">'U12（13日 星取表）'!$A$1:$AD$64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7" i="6" l="1"/>
  <c r="M16" i="6"/>
  <c r="L16" i="6"/>
  <c r="M15" i="6"/>
  <c r="L15" i="6"/>
  <c r="J17" i="6"/>
  <c r="K16" i="6"/>
  <c r="J16" i="6"/>
  <c r="K15" i="6"/>
  <c r="J15" i="6"/>
  <c r="L7" i="6"/>
  <c r="M6" i="6"/>
  <c r="L6" i="6"/>
  <c r="M5" i="6"/>
  <c r="L5" i="6"/>
  <c r="J7" i="6"/>
  <c r="K6" i="6"/>
  <c r="J6" i="6"/>
  <c r="K5" i="6"/>
  <c r="J5" i="6"/>
  <c r="P18" i="5"/>
  <c r="O18" i="5"/>
  <c r="N18" i="5"/>
  <c r="M18" i="5"/>
  <c r="P17" i="5"/>
  <c r="O17" i="5"/>
  <c r="N17" i="5"/>
  <c r="M17" i="5"/>
  <c r="P7" i="5"/>
  <c r="O7" i="5"/>
  <c r="N7" i="5"/>
  <c r="M7" i="5"/>
  <c r="P6" i="5"/>
  <c r="O6" i="5"/>
  <c r="N6" i="5"/>
  <c r="M6" i="5"/>
  <c r="P5" i="5"/>
  <c r="O5" i="5"/>
  <c r="N5" i="5"/>
  <c r="M5" i="5"/>
  <c r="A78" i="11"/>
  <c r="A76" i="11"/>
  <c r="A74" i="11"/>
  <c r="E71" i="11" s="1"/>
  <c r="A72" i="11"/>
  <c r="B71" i="11" s="1"/>
  <c r="A61" i="11"/>
  <c r="A59" i="11"/>
  <c r="H54" i="11" s="1"/>
  <c r="A57" i="11"/>
  <c r="E54" i="11" s="1"/>
  <c r="A55" i="11"/>
  <c r="A44" i="11"/>
  <c r="A42" i="11"/>
  <c r="H37" i="11" s="1"/>
  <c r="A40" i="11"/>
  <c r="A38" i="11"/>
  <c r="B37" i="11" s="1"/>
  <c r="A27" i="11"/>
  <c r="A25" i="11"/>
  <c r="A23" i="11"/>
  <c r="A21" i="11"/>
  <c r="B20" i="11" s="1"/>
  <c r="A11" i="11"/>
  <c r="A9" i="11"/>
  <c r="A7" i="11"/>
  <c r="A5" i="11"/>
  <c r="B4" i="11" s="1"/>
  <c r="Q84" i="11"/>
  <c r="N84" i="11"/>
  <c r="K84" i="11"/>
  <c r="T78" i="11" s="1"/>
  <c r="H84" i="11"/>
  <c r="X84" i="11" s="1"/>
  <c r="E84" i="11"/>
  <c r="B84" i="11"/>
  <c r="V83" i="11"/>
  <c r="T83" i="11"/>
  <c r="T82" i="11"/>
  <c r="N82" i="11"/>
  <c r="Q80" i="11" s="1"/>
  <c r="K82" i="11"/>
  <c r="Q78" i="11" s="1"/>
  <c r="H82" i="11"/>
  <c r="Q76" i="11" s="1"/>
  <c r="E82" i="11"/>
  <c r="B82" i="11"/>
  <c r="V81" i="11"/>
  <c r="T81" i="11"/>
  <c r="S81" i="11"/>
  <c r="Q81" i="11"/>
  <c r="T80" i="11"/>
  <c r="K80" i="11"/>
  <c r="N78" i="11" s="1"/>
  <c r="H80" i="11"/>
  <c r="E80" i="11"/>
  <c r="B80" i="11"/>
  <c r="V79" i="11"/>
  <c r="T79" i="11"/>
  <c r="S79" i="11"/>
  <c r="Q79" i="11"/>
  <c r="P79" i="11"/>
  <c r="N79" i="11"/>
  <c r="H78" i="11"/>
  <c r="K76" i="11" s="1"/>
  <c r="E78" i="11"/>
  <c r="K74" i="11" s="1"/>
  <c r="B78" i="11"/>
  <c r="AC78" i="11" s="1"/>
  <c r="V77" i="11"/>
  <c r="T77" i="11"/>
  <c r="S77" i="11"/>
  <c r="Q77" i="11"/>
  <c r="P77" i="11"/>
  <c r="N77" i="11"/>
  <c r="M77" i="11"/>
  <c r="K77" i="11"/>
  <c r="E76" i="11"/>
  <c r="H74" i="11" s="1"/>
  <c r="B76" i="11"/>
  <c r="V75" i="11"/>
  <c r="T75" i="11"/>
  <c r="S75" i="11"/>
  <c r="Q75" i="11"/>
  <c r="P75" i="11"/>
  <c r="N75" i="11"/>
  <c r="M75" i="11"/>
  <c r="K75" i="11"/>
  <c r="J75" i="11"/>
  <c r="H75" i="11"/>
  <c r="T74" i="11"/>
  <c r="Q74" i="11"/>
  <c r="N74" i="11"/>
  <c r="B74" i="11"/>
  <c r="V73" i="11"/>
  <c r="T73" i="11"/>
  <c r="S73" i="11"/>
  <c r="Q73" i="11"/>
  <c r="P73" i="11"/>
  <c r="N73" i="11"/>
  <c r="M73" i="11"/>
  <c r="K73" i="11"/>
  <c r="J73" i="11"/>
  <c r="H73" i="11"/>
  <c r="G73" i="11"/>
  <c r="E73" i="11"/>
  <c r="T72" i="11"/>
  <c r="N72" i="11"/>
  <c r="E72" i="11"/>
  <c r="T71" i="11"/>
  <c r="Q71" i="11"/>
  <c r="N71" i="11"/>
  <c r="K71" i="11"/>
  <c r="H71" i="11"/>
  <c r="Q67" i="11"/>
  <c r="T65" i="11" s="1"/>
  <c r="N67" i="11"/>
  <c r="K67" i="11"/>
  <c r="T61" i="11" s="1"/>
  <c r="H67" i="11"/>
  <c r="T59" i="11" s="1"/>
  <c r="E67" i="11"/>
  <c r="T57" i="11" s="1"/>
  <c r="B67" i="11"/>
  <c r="T55" i="11" s="1"/>
  <c r="V66" i="11"/>
  <c r="T66" i="11"/>
  <c r="N65" i="11"/>
  <c r="Q63" i="11" s="1"/>
  <c r="K65" i="11"/>
  <c r="Q61" i="11" s="1"/>
  <c r="H65" i="11"/>
  <c r="Q59" i="11" s="1"/>
  <c r="E65" i="11"/>
  <c r="B65" i="11"/>
  <c r="V64" i="11"/>
  <c r="T64" i="11"/>
  <c r="S64" i="11"/>
  <c r="Q64" i="11"/>
  <c r="T63" i="11"/>
  <c r="K63" i="11"/>
  <c r="N61" i="11" s="1"/>
  <c r="H63" i="11"/>
  <c r="E63" i="11"/>
  <c r="N57" i="11" s="1"/>
  <c r="B63" i="11"/>
  <c r="V62" i="11"/>
  <c r="T62" i="11"/>
  <c r="S62" i="11"/>
  <c r="Q62" i="11"/>
  <c r="P62" i="11"/>
  <c r="N62" i="11"/>
  <c r="H61" i="11"/>
  <c r="K59" i="11" s="1"/>
  <c r="E61" i="11"/>
  <c r="K57" i="11" s="1"/>
  <c r="B61" i="11"/>
  <c r="K55" i="11" s="1"/>
  <c r="V60" i="11"/>
  <c r="T60" i="11"/>
  <c r="S60" i="11"/>
  <c r="Q60" i="11"/>
  <c r="P60" i="11"/>
  <c r="N60" i="11"/>
  <c r="M60" i="11"/>
  <c r="K60" i="11"/>
  <c r="N59" i="11"/>
  <c r="E59" i="11"/>
  <c r="B59" i="11"/>
  <c r="H55" i="11" s="1"/>
  <c r="V58" i="11"/>
  <c r="T58" i="11"/>
  <c r="S58" i="11"/>
  <c r="Q58" i="11"/>
  <c r="P58" i="11"/>
  <c r="N58" i="11"/>
  <c r="M58" i="11"/>
  <c r="K58" i="11"/>
  <c r="J58" i="11"/>
  <c r="H58" i="11"/>
  <c r="B57" i="11"/>
  <c r="V56" i="11"/>
  <c r="T56" i="11"/>
  <c r="S56" i="11"/>
  <c r="Q56" i="11"/>
  <c r="P56" i="11"/>
  <c r="N56" i="11"/>
  <c r="M56" i="11"/>
  <c r="K56" i="11"/>
  <c r="J56" i="11"/>
  <c r="H56" i="11"/>
  <c r="G56" i="11"/>
  <c r="E56" i="11"/>
  <c r="Q55" i="11"/>
  <c r="N55" i="11"/>
  <c r="T54" i="11"/>
  <c r="Q54" i="11"/>
  <c r="N54" i="11"/>
  <c r="K54" i="11"/>
  <c r="B54" i="11"/>
  <c r="Q50" i="11"/>
  <c r="N50" i="11"/>
  <c r="T46" i="11" s="1"/>
  <c r="K50" i="11"/>
  <c r="T44" i="11" s="1"/>
  <c r="H50" i="11"/>
  <c r="AE50" i="11" s="1"/>
  <c r="E50" i="11"/>
  <c r="B50" i="11"/>
  <c r="T38" i="11" s="1"/>
  <c r="V49" i="11"/>
  <c r="T49" i="11"/>
  <c r="T48" i="11"/>
  <c r="N48" i="11"/>
  <c r="Q46" i="11" s="1"/>
  <c r="K48" i="11"/>
  <c r="H48" i="11"/>
  <c r="Q42" i="11" s="1"/>
  <c r="E48" i="11"/>
  <c r="B48" i="11"/>
  <c r="V47" i="11"/>
  <c r="T47" i="11"/>
  <c r="S47" i="11"/>
  <c r="Q47" i="11"/>
  <c r="K46" i="11"/>
  <c r="N44" i="11" s="1"/>
  <c r="H46" i="11"/>
  <c r="N42" i="11" s="1"/>
  <c r="E46" i="11"/>
  <c r="N40" i="11" s="1"/>
  <c r="B46" i="11"/>
  <c r="V45" i="11"/>
  <c r="T45" i="11"/>
  <c r="S45" i="11"/>
  <c r="Q45" i="11"/>
  <c r="P45" i="11"/>
  <c r="N45" i="11"/>
  <c r="Q44" i="11"/>
  <c r="H44" i="11"/>
  <c r="K42" i="11" s="1"/>
  <c r="E44" i="11"/>
  <c r="B44" i="11"/>
  <c r="K38" i="11" s="1"/>
  <c r="V43" i="11"/>
  <c r="T43" i="11"/>
  <c r="S43" i="11"/>
  <c r="Q43" i="11"/>
  <c r="P43" i="11"/>
  <c r="N43" i="11"/>
  <c r="M43" i="11"/>
  <c r="K43" i="11"/>
  <c r="E42" i="11"/>
  <c r="H40" i="11" s="1"/>
  <c r="B42" i="11"/>
  <c r="V41" i="11"/>
  <c r="T41" i="11"/>
  <c r="S41" i="11"/>
  <c r="Q41" i="11"/>
  <c r="P41" i="11"/>
  <c r="N41" i="11"/>
  <c r="M41" i="11"/>
  <c r="K41" i="11"/>
  <c r="J41" i="11"/>
  <c r="H41" i="11"/>
  <c r="T40" i="11"/>
  <c r="Q40" i="11"/>
  <c r="K40" i="11"/>
  <c r="B40" i="11"/>
  <c r="E38" i="11" s="1"/>
  <c r="V39" i="11"/>
  <c r="T39" i="11"/>
  <c r="S39" i="11"/>
  <c r="Q39" i="11"/>
  <c r="P39" i="11"/>
  <c r="N39" i="11"/>
  <c r="M39" i="11"/>
  <c r="K39" i="11"/>
  <c r="J39" i="11"/>
  <c r="H39" i="11"/>
  <c r="G39" i="11"/>
  <c r="E39" i="11"/>
  <c r="N38" i="11"/>
  <c r="T37" i="11"/>
  <c r="Q37" i="11"/>
  <c r="N37" i="11"/>
  <c r="K37" i="11"/>
  <c r="E37" i="11"/>
  <c r="Q33" i="11"/>
  <c r="T31" i="11" s="1"/>
  <c r="N33" i="11"/>
  <c r="T29" i="11" s="1"/>
  <c r="K33" i="11"/>
  <c r="H33" i="11"/>
  <c r="T25" i="11" s="1"/>
  <c r="E33" i="11"/>
  <c r="T23" i="11" s="1"/>
  <c r="B33" i="11"/>
  <c r="V32" i="11"/>
  <c r="T32" i="11"/>
  <c r="N31" i="11"/>
  <c r="Q29" i="11" s="1"/>
  <c r="K31" i="11"/>
  <c r="Q27" i="11" s="1"/>
  <c r="H31" i="11"/>
  <c r="Q25" i="11" s="1"/>
  <c r="E31" i="11"/>
  <c r="Q23" i="11" s="1"/>
  <c r="B31" i="11"/>
  <c r="V30" i="11"/>
  <c r="T30" i="11"/>
  <c r="S30" i="11"/>
  <c r="Q30" i="11"/>
  <c r="K29" i="11"/>
  <c r="N27" i="11" s="1"/>
  <c r="H29" i="11"/>
  <c r="N25" i="11" s="1"/>
  <c r="E29" i="11"/>
  <c r="N23" i="11" s="1"/>
  <c r="B29" i="11"/>
  <c r="V28" i="11"/>
  <c r="T28" i="11"/>
  <c r="S28" i="11"/>
  <c r="Q28" i="11"/>
  <c r="P28" i="11"/>
  <c r="N28" i="11"/>
  <c r="T27" i="11"/>
  <c r="H27" i="11"/>
  <c r="E27" i="11"/>
  <c r="K23" i="11" s="1"/>
  <c r="B27" i="11"/>
  <c r="K21" i="11" s="1"/>
  <c r="V26" i="11"/>
  <c r="T26" i="11"/>
  <c r="S26" i="11"/>
  <c r="Q26" i="11"/>
  <c r="P26" i="11"/>
  <c r="N26" i="11"/>
  <c r="M26" i="11"/>
  <c r="K26" i="11"/>
  <c r="K25" i="11"/>
  <c r="E25" i="11"/>
  <c r="B25" i="11"/>
  <c r="V24" i="11"/>
  <c r="T24" i="11"/>
  <c r="S24" i="11"/>
  <c r="Q24" i="11"/>
  <c r="P24" i="11"/>
  <c r="N24" i="11"/>
  <c r="M24" i="11"/>
  <c r="K24" i="11"/>
  <c r="J24" i="11"/>
  <c r="H24" i="11"/>
  <c r="B23" i="11"/>
  <c r="E20" i="11"/>
  <c r="V22" i="11"/>
  <c r="T22" i="11"/>
  <c r="S22" i="11"/>
  <c r="Q22" i="11"/>
  <c r="P22" i="11"/>
  <c r="N22" i="11"/>
  <c r="M22" i="11"/>
  <c r="K22" i="11"/>
  <c r="J22" i="11"/>
  <c r="H22" i="11"/>
  <c r="G22" i="11"/>
  <c r="E22" i="11"/>
  <c r="N21" i="11"/>
  <c r="T20" i="11"/>
  <c r="Q20" i="11"/>
  <c r="N20" i="11"/>
  <c r="K20" i="11"/>
  <c r="H20" i="11"/>
  <c r="Q17" i="11"/>
  <c r="N17" i="11"/>
  <c r="K17" i="11"/>
  <c r="T11" i="11" s="1"/>
  <c r="H17" i="11"/>
  <c r="E17" i="11"/>
  <c r="X17" i="11" s="1"/>
  <c r="B17" i="11"/>
  <c r="V16" i="11"/>
  <c r="T16" i="11"/>
  <c r="T15" i="11"/>
  <c r="N15" i="11"/>
  <c r="Q13" i="11" s="1"/>
  <c r="K15" i="11"/>
  <c r="Q11" i="11" s="1"/>
  <c r="H15" i="11"/>
  <c r="Q9" i="11" s="1"/>
  <c r="E15" i="11"/>
  <c r="B15" i="11"/>
  <c r="V14" i="11"/>
  <c r="T14" i="11"/>
  <c r="S14" i="11"/>
  <c r="Q14" i="11"/>
  <c r="T13" i="11"/>
  <c r="K13" i="11"/>
  <c r="N11" i="11" s="1"/>
  <c r="H13" i="11"/>
  <c r="E13" i="11"/>
  <c r="B13" i="11"/>
  <c r="AB13" i="11" s="1"/>
  <c r="V12" i="11"/>
  <c r="T12" i="11"/>
  <c r="S12" i="11"/>
  <c r="Q12" i="11"/>
  <c r="P12" i="11"/>
  <c r="N12" i="11"/>
  <c r="H11" i="11"/>
  <c r="K9" i="11" s="1"/>
  <c r="E11" i="11"/>
  <c r="K7" i="11" s="1"/>
  <c r="B11" i="11"/>
  <c r="V10" i="11"/>
  <c r="T10" i="11"/>
  <c r="S10" i="11"/>
  <c r="Q10" i="11"/>
  <c r="P10" i="11"/>
  <c r="N10" i="11"/>
  <c r="M10" i="11"/>
  <c r="K10" i="11"/>
  <c r="N9" i="11"/>
  <c r="E9" i="11"/>
  <c r="B9" i="11"/>
  <c r="V8" i="11"/>
  <c r="T8" i="11"/>
  <c r="S8" i="11"/>
  <c r="Q8" i="11"/>
  <c r="P8" i="11"/>
  <c r="N8" i="11"/>
  <c r="M8" i="11"/>
  <c r="K8" i="11"/>
  <c r="J8" i="11"/>
  <c r="H8" i="11"/>
  <c r="T7" i="11"/>
  <c r="Q7" i="11"/>
  <c r="N7" i="11"/>
  <c r="H7" i="11"/>
  <c r="B7" i="11"/>
  <c r="E5" i="11" s="1"/>
  <c r="E4" i="11"/>
  <c r="V6" i="11"/>
  <c r="T6" i="11"/>
  <c r="S6" i="11"/>
  <c r="Q6" i="11"/>
  <c r="P6" i="11"/>
  <c r="N6" i="11"/>
  <c r="M6" i="11"/>
  <c r="K6" i="11"/>
  <c r="J6" i="11"/>
  <c r="H6" i="11"/>
  <c r="G6" i="11"/>
  <c r="E6" i="11"/>
  <c r="K5" i="11"/>
  <c r="T4" i="11"/>
  <c r="Q4" i="11"/>
  <c r="N4" i="11"/>
  <c r="K4" i="11"/>
  <c r="H4" i="11"/>
  <c r="A63" i="9"/>
  <c r="N54" i="9" s="1"/>
  <c r="A61" i="9"/>
  <c r="A59" i="9"/>
  <c r="A57" i="9"/>
  <c r="E54" i="9" s="1"/>
  <c r="A55" i="9"/>
  <c r="B54" i="9" s="1"/>
  <c r="A46" i="9"/>
  <c r="A44" i="9"/>
  <c r="K37" i="9" s="1"/>
  <c r="A42" i="9"/>
  <c r="H37" i="9" s="1"/>
  <c r="A40" i="9"/>
  <c r="E37" i="9" s="1"/>
  <c r="A38" i="9"/>
  <c r="A29" i="9"/>
  <c r="N20" i="9" s="1"/>
  <c r="A27" i="9"/>
  <c r="K20" i="9" s="1"/>
  <c r="A25" i="9"/>
  <c r="H20" i="9" s="1"/>
  <c r="A23" i="9"/>
  <c r="A21" i="9"/>
  <c r="B20" i="9" s="1"/>
  <c r="A13" i="9"/>
  <c r="N4" i="9" s="1"/>
  <c r="A11" i="9"/>
  <c r="K4" i="9" s="1"/>
  <c r="A9" i="9"/>
  <c r="A7" i="9"/>
  <c r="E4" i="9" s="1"/>
  <c r="A5" i="9"/>
  <c r="B4" i="9" s="1"/>
  <c r="Q67" i="9"/>
  <c r="T65" i="9" s="1"/>
  <c r="N67" i="9"/>
  <c r="K67" i="9"/>
  <c r="T61" i="9" s="1"/>
  <c r="H67" i="9"/>
  <c r="E67" i="9"/>
  <c r="B67" i="9"/>
  <c r="V66" i="9"/>
  <c r="T66" i="9"/>
  <c r="N65" i="9"/>
  <c r="Q63" i="9" s="1"/>
  <c r="K65" i="9"/>
  <c r="H65" i="9"/>
  <c r="Q59" i="9" s="1"/>
  <c r="E65" i="9"/>
  <c r="Q57" i="9" s="1"/>
  <c r="B65" i="9"/>
  <c r="V64" i="9"/>
  <c r="T64" i="9"/>
  <c r="S64" i="9"/>
  <c r="Q64" i="9"/>
  <c r="T63" i="9"/>
  <c r="K63" i="9"/>
  <c r="N61" i="9" s="1"/>
  <c r="H63" i="9"/>
  <c r="AE63" i="9" s="1"/>
  <c r="E63" i="9"/>
  <c r="N57" i="9" s="1"/>
  <c r="B63" i="9"/>
  <c r="V62" i="9"/>
  <c r="T62" i="9"/>
  <c r="S62" i="9"/>
  <c r="Q62" i="9"/>
  <c r="P62" i="9"/>
  <c r="N62" i="9"/>
  <c r="Q61" i="9"/>
  <c r="H61" i="9"/>
  <c r="E61" i="9"/>
  <c r="K57" i="9" s="1"/>
  <c r="B61" i="9"/>
  <c r="K55" i="9" s="1"/>
  <c r="V60" i="9"/>
  <c r="T60" i="9"/>
  <c r="S60" i="9"/>
  <c r="Q60" i="9"/>
  <c r="P60" i="9"/>
  <c r="N60" i="9"/>
  <c r="M60" i="9"/>
  <c r="K60" i="9"/>
  <c r="K59" i="9"/>
  <c r="E59" i="9"/>
  <c r="B59" i="9"/>
  <c r="H55" i="9" s="1"/>
  <c r="V58" i="9"/>
  <c r="T58" i="9"/>
  <c r="S58" i="9"/>
  <c r="Q58" i="9"/>
  <c r="P58" i="9"/>
  <c r="N58" i="9"/>
  <c r="M58" i="9"/>
  <c r="K58" i="9"/>
  <c r="J58" i="9"/>
  <c r="H58" i="9"/>
  <c r="B57" i="9"/>
  <c r="V56" i="9"/>
  <c r="T56" i="9"/>
  <c r="S56" i="9"/>
  <c r="Q56" i="9"/>
  <c r="P56" i="9"/>
  <c r="N56" i="9"/>
  <c r="M56" i="9"/>
  <c r="K56" i="9"/>
  <c r="J56" i="9"/>
  <c r="H56" i="9"/>
  <c r="G56" i="9"/>
  <c r="E56" i="9"/>
  <c r="T55" i="9"/>
  <c r="N55" i="9"/>
  <c r="T54" i="9"/>
  <c r="Q54" i="9"/>
  <c r="K54" i="9"/>
  <c r="H54" i="9"/>
  <c r="Q50" i="9"/>
  <c r="N50" i="9"/>
  <c r="T46" i="9" s="1"/>
  <c r="K50" i="9"/>
  <c r="T44" i="9" s="1"/>
  <c r="H50" i="9"/>
  <c r="E50" i="9"/>
  <c r="T40" i="9" s="1"/>
  <c r="B50" i="9"/>
  <c r="T38" i="9" s="1"/>
  <c r="V49" i="9"/>
  <c r="T49" i="9"/>
  <c r="T48" i="9"/>
  <c r="N48" i="9"/>
  <c r="Q46" i="9" s="1"/>
  <c r="K48" i="9"/>
  <c r="Q44" i="9" s="1"/>
  <c r="H48" i="9"/>
  <c r="Q42" i="9" s="1"/>
  <c r="E48" i="9"/>
  <c r="Q40" i="9" s="1"/>
  <c r="B48" i="9"/>
  <c r="Q38" i="9" s="1"/>
  <c r="V47" i="9"/>
  <c r="T47" i="9"/>
  <c r="S47" i="9"/>
  <c r="Q47" i="9"/>
  <c r="K46" i="9"/>
  <c r="N44" i="9" s="1"/>
  <c r="H46" i="9"/>
  <c r="N42" i="9" s="1"/>
  <c r="E46" i="9"/>
  <c r="N40" i="9" s="1"/>
  <c r="B46" i="9"/>
  <c r="V45" i="9"/>
  <c r="T45" i="9"/>
  <c r="S45" i="9"/>
  <c r="Q45" i="9"/>
  <c r="P45" i="9"/>
  <c r="N45" i="9"/>
  <c r="H44" i="9"/>
  <c r="K42" i="9" s="1"/>
  <c r="E44" i="9"/>
  <c r="B44" i="9"/>
  <c r="V43" i="9"/>
  <c r="T43" i="9"/>
  <c r="S43" i="9"/>
  <c r="Q43" i="9"/>
  <c r="P43" i="9"/>
  <c r="N43" i="9"/>
  <c r="M43" i="9"/>
  <c r="K43" i="9"/>
  <c r="T42" i="9"/>
  <c r="E42" i="9"/>
  <c r="H40" i="9" s="1"/>
  <c r="B42" i="9"/>
  <c r="H38" i="9" s="1"/>
  <c r="V41" i="9"/>
  <c r="T41" i="9"/>
  <c r="S41" i="9"/>
  <c r="Q41" i="9"/>
  <c r="P41" i="9"/>
  <c r="N41" i="9"/>
  <c r="M41" i="9"/>
  <c r="K41" i="9"/>
  <c r="J41" i="9"/>
  <c r="H41" i="9"/>
  <c r="B40" i="9"/>
  <c r="E38" i="9" s="1"/>
  <c r="V39" i="9"/>
  <c r="T39" i="9"/>
  <c r="S39" i="9"/>
  <c r="Q39" i="9"/>
  <c r="P39" i="9"/>
  <c r="N39" i="9"/>
  <c r="M39" i="9"/>
  <c r="K39" i="9"/>
  <c r="J39" i="9"/>
  <c r="H39" i="9"/>
  <c r="G39" i="9"/>
  <c r="E39" i="9"/>
  <c r="T37" i="9"/>
  <c r="Q37" i="9"/>
  <c r="N37" i="9"/>
  <c r="B37" i="9"/>
  <c r="Q33" i="9"/>
  <c r="T31" i="9" s="1"/>
  <c r="N33" i="9"/>
  <c r="K33" i="9"/>
  <c r="T27" i="9" s="1"/>
  <c r="H33" i="9"/>
  <c r="T25" i="9" s="1"/>
  <c r="E33" i="9"/>
  <c r="B33" i="9"/>
  <c r="V32" i="9"/>
  <c r="T32" i="9"/>
  <c r="N31" i="9"/>
  <c r="Q29" i="9" s="1"/>
  <c r="K31" i="9"/>
  <c r="Q27" i="9" s="1"/>
  <c r="H31" i="9"/>
  <c r="Q25" i="9" s="1"/>
  <c r="E31" i="9"/>
  <c r="B31" i="9"/>
  <c r="V30" i="9"/>
  <c r="T30" i="9"/>
  <c r="S30" i="9"/>
  <c r="Q30" i="9"/>
  <c r="T29" i="9"/>
  <c r="K29" i="9"/>
  <c r="N27" i="9" s="1"/>
  <c r="H29" i="9"/>
  <c r="E29" i="9"/>
  <c r="N23" i="9" s="1"/>
  <c r="B29" i="9"/>
  <c r="N21" i="9" s="1"/>
  <c r="V28" i="9"/>
  <c r="T28" i="9"/>
  <c r="S28" i="9"/>
  <c r="Q28" i="9"/>
  <c r="P28" i="9"/>
  <c r="N28" i="9"/>
  <c r="H27" i="9"/>
  <c r="K25" i="9" s="1"/>
  <c r="E27" i="9"/>
  <c r="K23" i="9" s="1"/>
  <c r="B27" i="9"/>
  <c r="K21" i="9" s="1"/>
  <c r="V26" i="9"/>
  <c r="T26" i="9"/>
  <c r="S26" i="9"/>
  <c r="Q26" i="9"/>
  <c r="P26" i="9"/>
  <c r="N26" i="9"/>
  <c r="M26" i="9"/>
  <c r="K26" i="9"/>
  <c r="E25" i="9"/>
  <c r="B25" i="9"/>
  <c r="H21" i="9" s="1"/>
  <c r="V24" i="9"/>
  <c r="T24" i="9"/>
  <c r="S24" i="9"/>
  <c r="Q24" i="9"/>
  <c r="P24" i="9"/>
  <c r="N24" i="9"/>
  <c r="M24" i="9"/>
  <c r="K24" i="9"/>
  <c r="J24" i="9"/>
  <c r="H24" i="9"/>
  <c r="B23" i="9"/>
  <c r="V22" i="9"/>
  <c r="T22" i="9"/>
  <c r="S22" i="9"/>
  <c r="Q22" i="9"/>
  <c r="P22" i="9"/>
  <c r="N22" i="9"/>
  <c r="M22" i="9"/>
  <c r="K22" i="9"/>
  <c r="J22" i="9"/>
  <c r="H22" i="9"/>
  <c r="G22" i="9"/>
  <c r="E22" i="9"/>
  <c r="T21" i="9"/>
  <c r="T20" i="9"/>
  <c r="Q20" i="9"/>
  <c r="E20" i="9"/>
  <c r="Q17" i="9"/>
  <c r="T15" i="9" s="1"/>
  <c r="N17" i="9"/>
  <c r="T13" i="9" s="1"/>
  <c r="K17" i="9"/>
  <c r="H17" i="9"/>
  <c r="T9" i="9" s="1"/>
  <c r="E17" i="9"/>
  <c r="T7" i="9" s="1"/>
  <c r="B17" i="9"/>
  <c r="T5" i="9" s="1"/>
  <c r="V16" i="9"/>
  <c r="T16" i="9"/>
  <c r="N15" i="9"/>
  <c r="Q13" i="9" s="1"/>
  <c r="K15" i="9"/>
  <c r="H15" i="9"/>
  <c r="Q9" i="9" s="1"/>
  <c r="E15" i="9"/>
  <c r="B15" i="9"/>
  <c r="Q5" i="9" s="1"/>
  <c r="V14" i="9"/>
  <c r="T14" i="9"/>
  <c r="S14" i="9"/>
  <c r="Q14" i="9"/>
  <c r="K13" i="9"/>
  <c r="N11" i="9" s="1"/>
  <c r="H13" i="9"/>
  <c r="E13" i="9"/>
  <c r="N7" i="9" s="1"/>
  <c r="B13" i="9"/>
  <c r="N5" i="9" s="1"/>
  <c r="V12" i="9"/>
  <c r="T12" i="9"/>
  <c r="S12" i="9"/>
  <c r="Q12" i="9"/>
  <c r="P12" i="9"/>
  <c r="N12" i="9"/>
  <c r="T11" i="9"/>
  <c r="Q11" i="9"/>
  <c r="H11" i="9"/>
  <c r="K9" i="9" s="1"/>
  <c r="E11" i="9"/>
  <c r="B11" i="9"/>
  <c r="V10" i="9"/>
  <c r="T10" i="9"/>
  <c r="S10" i="9"/>
  <c r="Q10" i="9"/>
  <c r="P10" i="9"/>
  <c r="N10" i="9"/>
  <c r="M10" i="9"/>
  <c r="K10" i="9"/>
  <c r="N9" i="9"/>
  <c r="E9" i="9"/>
  <c r="H7" i="9" s="1"/>
  <c r="B9" i="9"/>
  <c r="H5" i="9" s="1"/>
  <c r="V8" i="9"/>
  <c r="T8" i="9"/>
  <c r="S8" i="9"/>
  <c r="Q8" i="9"/>
  <c r="P8" i="9"/>
  <c r="N8" i="9"/>
  <c r="M8" i="9"/>
  <c r="K8" i="9"/>
  <c r="J8" i="9"/>
  <c r="H8" i="9"/>
  <c r="K7" i="9"/>
  <c r="B7" i="9"/>
  <c r="E5" i="9" s="1"/>
  <c r="V6" i="9"/>
  <c r="T6" i="9"/>
  <c r="S6" i="9"/>
  <c r="Q6" i="9"/>
  <c r="P6" i="9"/>
  <c r="N6" i="9"/>
  <c r="M6" i="9"/>
  <c r="K6" i="9"/>
  <c r="J6" i="9"/>
  <c r="H6" i="9"/>
  <c r="G6" i="9"/>
  <c r="E6" i="9"/>
  <c r="K5" i="9"/>
  <c r="T4" i="9"/>
  <c r="Q4" i="9"/>
  <c r="H4" i="9"/>
  <c r="X27" i="9" l="1"/>
  <c r="Y31" i="9"/>
  <c r="Q23" i="9"/>
  <c r="Y50" i="9"/>
  <c r="AD44" i="9"/>
  <c r="AA15" i="9"/>
  <c r="Q7" i="9"/>
  <c r="AB29" i="9"/>
  <c r="AA29" i="9"/>
  <c r="AB31" i="9"/>
  <c r="AC42" i="9"/>
  <c r="AE11" i="9"/>
  <c r="AD67" i="9"/>
  <c r="N5" i="11"/>
  <c r="AC15" i="11"/>
  <c r="K72" i="11"/>
  <c r="AE74" i="11"/>
  <c r="AC33" i="11"/>
  <c r="AC48" i="11"/>
  <c r="X80" i="11"/>
  <c r="AC82" i="11"/>
  <c r="Y7" i="11"/>
  <c r="X11" i="11"/>
  <c r="AE17" i="11"/>
  <c r="AC31" i="11"/>
  <c r="T76" i="11"/>
  <c r="AB80" i="11"/>
  <c r="AC40" i="11"/>
  <c r="AB46" i="11"/>
  <c r="T9" i="11"/>
  <c r="Y9" i="11" s="1"/>
  <c r="Y15" i="11"/>
  <c r="W27" i="11"/>
  <c r="Z27" i="11" s="1"/>
  <c r="AD33" i="11"/>
  <c r="W40" i="11"/>
  <c r="Z40" i="11" s="1"/>
  <c r="AA40" i="11"/>
  <c r="W59" i="11"/>
  <c r="Z59" i="11" s="1"/>
  <c r="AD65" i="11"/>
  <c r="N76" i="11"/>
  <c r="Y76" i="11" s="1"/>
  <c r="AC76" i="11"/>
  <c r="AC27" i="11"/>
  <c r="X50" i="11"/>
  <c r="Q5" i="11"/>
  <c r="X13" i="11"/>
  <c r="AD17" i="11"/>
  <c r="Q21" i="11"/>
  <c r="AC25" i="11"/>
  <c r="AA27" i="11"/>
  <c r="T5" i="11"/>
  <c r="AE13" i="11"/>
  <c r="H21" i="11"/>
  <c r="T21" i="11"/>
  <c r="AD25" i="11"/>
  <c r="W25" i="11"/>
  <c r="Z25" i="11" s="1"/>
  <c r="AE27" i="11"/>
  <c r="AE40" i="11"/>
  <c r="T42" i="11"/>
  <c r="AC42" i="11" s="1"/>
  <c r="Y82" i="11"/>
  <c r="AE84" i="11"/>
  <c r="AE25" i="11"/>
  <c r="AD27" i="11"/>
  <c r="AD31" i="11"/>
  <c r="W31" i="11"/>
  <c r="Z31" i="11" s="1"/>
  <c r="AD40" i="11"/>
  <c r="AE46" i="11"/>
  <c r="AE61" i="11"/>
  <c r="AA61" i="11"/>
  <c r="AD61" i="11"/>
  <c r="W65" i="11"/>
  <c r="Z65" i="11" s="1"/>
  <c r="AC59" i="11"/>
  <c r="W61" i="11"/>
  <c r="Z61" i="11" s="1"/>
  <c r="AC63" i="11"/>
  <c r="AD67" i="11"/>
  <c r="Q57" i="11"/>
  <c r="AD59" i="11"/>
  <c r="AE59" i="11"/>
  <c r="AC61" i="11"/>
  <c r="AC65" i="11"/>
  <c r="AC67" i="11"/>
  <c r="W7" i="11"/>
  <c r="Z7" i="11" s="1"/>
  <c r="AD7" i="11"/>
  <c r="AE11" i="11"/>
  <c r="AA11" i="11"/>
  <c r="W11" i="11"/>
  <c r="Z11" i="11" s="1"/>
  <c r="AD11" i="11"/>
  <c r="AC11" i="11"/>
  <c r="AC29" i="11"/>
  <c r="W74" i="11"/>
  <c r="Z74" i="11" s="1"/>
  <c r="AB42" i="11"/>
  <c r="H38" i="11"/>
  <c r="X38" i="11" s="1"/>
  <c r="AA42" i="11"/>
  <c r="AB48" i="11"/>
  <c r="X48" i="11"/>
  <c r="AE48" i="11"/>
  <c r="AA48" i="11"/>
  <c r="W48" i="11"/>
  <c r="Z48" i="11" s="1"/>
  <c r="Q38" i="11"/>
  <c r="AD48" i="11"/>
  <c r="AA74" i="11"/>
  <c r="AE7" i="11"/>
  <c r="AE9" i="11"/>
  <c r="AA9" i="11"/>
  <c r="W9" i="11"/>
  <c r="Z9" i="11" s="1"/>
  <c r="AD9" i="11"/>
  <c r="AB9" i="11"/>
  <c r="AC7" i="11"/>
  <c r="AB7" i="11"/>
  <c r="X7" i="11"/>
  <c r="AC9" i="11"/>
  <c r="Y11" i="11"/>
  <c r="AB15" i="11"/>
  <c r="X15" i="11"/>
  <c r="AE15" i="11"/>
  <c r="AA15" i="11"/>
  <c r="W15" i="11"/>
  <c r="Z15" i="11" s="1"/>
  <c r="AD15" i="11"/>
  <c r="AA25" i="11"/>
  <c r="AA31" i="11"/>
  <c r="AB44" i="11"/>
  <c r="X44" i="11"/>
  <c r="AE44" i="11"/>
  <c r="AA44" i="11"/>
  <c r="W44" i="11"/>
  <c r="Z44" i="11" s="1"/>
  <c r="AD44" i="11"/>
  <c r="Y44" i="11"/>
  <c r="AD46" i="11"/>
  <c r="AB50" i="11"/>
  <c r="AA59" i="11"/>
  <c r="AA65" i="11"/>
  <c r="AC74" i="11"/>
  <c r="AB76" i="11"/>
  <c r="X76" i="11"/>
  <c r="H72" i="11"/>
  <c r="AE76" i="11"/>
  <c r="AA76" i="11"/>
  <c r="W76" i="11"/>
  <c r="Z76" i="11" s="1"/>
  <c r="AD76" i="11"/>
  <c r="AB82" i="11"/>
  <c r="X82" i="11"/>
  <c r="AE82" i="11"/>
  <c r="AA82" i="11"/>
  <c r="W82" i="11"/>
  <c r="Z82" i="11" s="1"/>
  <c r="Q72" i="11"/>
  <c r="AD82" i="11"/>
  <c r="H5" i="11"/>
  <c r="Y5" i="11" s="1"/>
  <c r="AA7" i="11"/>
  <c r="X9" i="11"/>
  <c r="AB11" i="11"/>
  <c r="AD13" i="11"/>
  <c r="AB17" i="11"/>
  <c r="E21" i="11"/>
  <c r="AD29" i="11"/>
  <c r="AE31" i="11"/>
  <c r="AC44" i="11"/>
  <c r="X46" i="11"/>
  <c r="Y48" i="11"/>
  <c r="AD50" i="11"/>
  <c r="E55" i="11"/>
  <c r="AD63" i="11"/>
  <c r="AE65" i="11"/>
  <c r="AD74" i="11"/>
  <c r="AB78" i="11"/>
  <c r="X78" i="11"/>
  <c r="AE78" i="11"/>
  <c r="AA78" i="11"/>
  <c r="W78" i="11"/>
  <c r="Z78" i="11" s="1"/>
  <c r="AD78" i="11"/>
  <c r="Y78" i="11"/>
  <c r="AE80" i="11"/>
  <c r="AB84" i="11"/>
  <c r="Y13" i="11"/>
  <c r="AC13" i="11"/>
  <c r="Y17" i="11"/>
  <c r="AC17" i="11"/>
  <c r="H23" i="11"/>
  <c r="AB23" i="11" s="1"/>
  <c r="X25" i="11"/>
  <c r="AB25" i="11"/>
  <c r="X27" i="11"/>
  <c r="AB27" i="11"/>
  <c r="W29" i="11"/>
  <c r="Z29" i="11" s="1"/>
  <c r="AA29" i="11"/>
  <c r="AE29" i="11"/>
  <c r="X31" i="11"/>
  <c r="AB31" i="11"/>
  <c r="W33" i="11"/>
  <c r="Z33" i="11" s="1"/>
  <c r="AA33" i="11"/>
  <c r="AE33" i="11"/>
  <c r="X40" i="11"/>
  <c r="AB40" i="11"/>
  <c r="Y46" i="11"/>
  <c r="AC46" i="11"/>
  <c r="Y50" i="11"/>
  <c r="AC50" i="11"/>
  <c r="H57" i="11"/>
  <c r="X59" i="11"/>
  <c r="AB59" i="11"/>
  <c r="X61" i="11"/>
  <c r="AB61" i="11"/>
  <c r="W63" i="11"/>
  <c r="Z63" i="11" s="1"/>
  <c r="AA63" i="11"/>
  <c r="AE63" i="11"/>
  <c r="X65" i="11"/>
  <c r="AB65" i="11"/>
  <c r="W67" i="11"/>
  <c r="Z67" i="11" s="1"/>
  <c r="AA67" i="11"/>
  <c r="AE67" i="11"/>
  <c r="X74" i="11"/>
  <c r="AB74" i="11"/>
  <c r="Y80" i="11"/>
  <c r="AC80" i="11"/>
  <c r="Y84" i="11"/>
  <c r="AC84" i="11"/>
  <c r="Y25" i="11"/>
  <c r="Y27" i="11"/>
  <c r="X29" i="11"/>
  <c r="AB29" i="11"/>
  <c r="Y31" i="11"/>
  <c r="X33" i="11"/>
  <c r="AB33" i="11"/>
  <c r="Y40" i="11"/>
  <c r="Y59" i="11"/>
  <c r="Y61" i="11"/>
  <c r="X63" i="11"/>
  <c r="AB63" i="11"/>
  <c r="Y65" i="11"/>
  <c r="X67" i="11"/>
  <c r="AB67" i="11"/>
  <c r="Y74" i="11"/>
  <c r="AD80" i="11"/>
  <c r="AD84" i="11"/>
  <c r="W13" i="11"/>
  <c r="Z13" i="11" s="1"/>
  <c r="AA13" i="11"/>
  <c r="W17" i="11"/>
  <c r="Z17" i="11" s="1"/>
  <c r="AA17" i="11"/>
  <c r="Y29" i="11"/>
  <c r="Y33" i="11"/>
  <c r="W46" i="11"/>
  <c r="Z46" i="11" s="1"/>
  <c r="AA46" i="11"/>
  <c r="W50" i="11"/>
  <c r="Z50" i="11" s="1"/>
  <c r="AA50" i="11"/>
  <c r="Y63" i="11"/>
  <c r="Y67" i="11"/>
  <c r="W80" i="11"/>
  <c r="Z80" i="11" s="1"/>
  <c r="AA80" i="11"/>
  <c r="W84" i="11"/>
  <c r="Z84" i="11" s="1"/>
  <c r="AA84" i="11"/>
  <c r="AC29" i="9"/>
  <c r="Y7" i="9"/>
  <c r="AB61" i="9"/>
  <c r="Y61" i="9"/>
  <c r="X61" i="9"/>
  <c r="AE9" i="9"/>
  <c r="AA9" i="9"/>
  <c r="W9" i="9"/>
  <c r="Z9" i="9" s="1"/>
  <c r="AB9" i="9"/>
  <c r="W11" i="9"/>
  <c r="Z11" i="9" s="1"/>
  <c r="AC11" i="9"/>
  <c r="Y13" i="9"/>
  <c r="AD13" i="9"/>
  <c r="Y15" i="9"/>
  <c r="AD15" i="9"/>
  <c r="AE17" i="9"/>
  <c r="AA17" i="9"/>
  <c r="W17" i="9"/>
  <c r="Z17" i="9" s="1"/>
  <c r="AB27" i="9"/>
  <c r="X33" i="9"/>
  <c r="W44" i="9"/>
  <c r="Z44" i="9" s="1"/>
  <c r="AE44" i="9"/>
  <c r="AD46" i="9"/>
  <c r="E55" i="9"/>
  <c r="X63" i="9"/>
  <c r="AE65" i="9"/>
  <c r="AA65" i="9"/>
  <c r="W65" i="9"/>
  <c r="Z65" i="9" s="1"/>
  <c r="AD65" i="9"/>
  <c r="Q55" i="9"/>
  <c r="AC65" i="9"/>
  <c r="Y5" i="9"/>
  <c r="X9" i="9"/>
  <c r="AC9" i="9"/>
  <c r="Y11" i="9"/>
  <c r="AD11" i="9"/>
  <c r="AE13" i="9"/>
  <c r="AA13" i="9"/>
  <c r="W13" i="9"/>
  <c r="Z13" i="9" s="1"/>
  <c r="AB15" i="9"/>
  <c r="X15" i="9"/>
  <c r="AE15" i="9"/>
  <c r="AB17" i="9"/>
  <c r="AE27" i="9"/>
  <c r="AA27" i="9"/>
  <c r="W27" i="9"/>
  <c r="Z27" i="9" s="1"/>
  <c r="AD27" i="9"/>
  <c r="AC27" i="9"/>
  <c r="W29" i="9"/>
  <c r="AC33" i="9"/>
  <c r="AA33" i="9"/>
  <c r="K40" i="9"/>
  <c r="W40" i="9" s="1"/>
  <c r="Z40" i="9" s="1"/>
  <c r="Y46" i="9"/>
  <c r="AC48" i="9"/>
  <c r="AA48" i="9"/>
  <c r="N59" i="9"/>
  <c r="AA63" i="9"/>
  <c r="X65" i="9"/>
  <c r="AE67" i="9"/>
  <c r="T59" i="9"/>
  <c r="AB59" i="9" s="1"/>
  <c r="AB67" i="9"/>
  <c r="W67" i="9"/>
  <c r="Z67" i="9" s="1"/>
  <c r="AA5" i="9"/>
  <c r="AB7" i="9"/>
  <c r="X7" i="9"/>
  <c r="X17" i="9"/>
  <c r="AC17" i="9"/>
  <c r="E21" i="9"/>
  <c r="X29" i="9"/>
  <c r="AE31" i="9"/>
  <c r="AA31" i="9"/>
  <c r="W31" i="9"/>
  <c r="Z31" i="9" s="1"/>
  <c r="AD31" i="9"/>
  <c r="Q21" i="9"/>
  <c r="AC31" i="9"/>
  <c r="AD33" i="9"/>
  <c r="AB33" i="9"/>
  <c r="AB42" i="9"/>
  <c r="X42" i="9"/>
  <c r="AE42" i="9"/>
  <c r="AA42" i="9"/>
  <c r="W42" i="9"/>
  <c r="Z42" i="9" s="1"/>
  <c r="AD42" i="9"/>
  <c r="AA44" i="9"/>
  <c r="AD48" i="9"/>
  <c r="AB50" i="9"/>
  <c r="X50" i="9"/>
  <c r="AE50" i="9"/>
  <c r="AA50" i="9"/>
  <c r="W50" i="9"/>
  <c r="Z50" i="9" s="1"/>
  <c r="AC50" i="9"/>
  <c r="AC63" i="9"/>
  <c r="AB63" i="9"/>
  <c r="Y65" i="9"/>
  <c r="X67" i="9"/>
  <c r="AC5" i="9"/>
  <c r="W5" i="9"/>
  <c r="Z5" i="9" s="1"/>
  <c r="AE5" i="9" s="1"/>
  <c r="AA7" i="9"/>
  <c r="Y9" i="9"/>
  <c r="AD9" i="9"/>
  <c r="AB13" i="9"/>
  <c r="X5" i="9"/>
  <c r="AB5" i="9"/>
  <c r="W7" i="9"/>
  <c r="Z7" i="9" s="1"/>
  <c r="AC7" i="9"/>
  <c r="AB11" i="9"/>
  <c r="X11" i="9"/>
  <c r="AA11" i="9"/>
  <c r="X13" i="9"/>
  <c r="AC13" i="9"/>
  <c r="W15" i="9"/>
  <c r="Z15" i="9" s="1"/>
  <c r="AC15" i="9"/>
  <c r="Y17" i="9"/>
  <c r="AD17" i="9"/>
  <c r="N25" i="9"/>
  <c r="X25" i="9" s="1"/>
  <c r="Y27" i="9"/>
  <c r="X31" i="9"/>
  <c r="W33" i="9"/>
  <c r="Z33" i="9" s="1"/>
  <c r="AE33" i="9"/>
  <c r="Y42" i="9"/>
  <c r="AC44" i="9"/>
  <c r="AB46" i="9"/>
  <c r="X46" i="9"/>
  <c r="N38" i="9"/>
  <c r="AE46" i="9"/>
  <c r="AA46" i="9"/>
  <c r="W46" i="9"/>
  <c r="Z46" i="9" s="1"/>
  <c r="AC46" i="9"/>
  <c r="W48" i="9"/>
  <c r="Z48" i="9" s="1"/>
  <c r="AE48" i="9"/>
  <c r="AD50" i="9"/>
  <c r="AE61" i="9"/>
  <c r="AA61" i="9"/>
  <c r="W61" i="9"/>
  <c r="Z61" i="9" s="1"/>
  <c r="AD61" i="9"/>
  <c r="AC61" i="9"/>
  <c r="AD63" i="9"/>
  <c r="W63" i="9"/>
  <c r="Z63" i="9" s="1"/>
  <c r="AB65" i="9"/>
  <c r="AC67" i="9"/>
  <c r="AA67" i="9"/>
  <c r="H23" i="9"/>
  <c r="T23" i="9"/>
  <c r="Y29" i="9"/>
  <c r="Y33" i="9"/>
  <c r="K38" i="9"/>
  <c r="AD38" i="9" s="1"/>
  <c r="X44" i="9"/>
  <c r="AB44" i="9"/>
  <c r="X48" i="9"/>
  <c r="AB48" i="9"/>
  <c r="H57" i="9"/>
  <c r="T57" i="9"/>
  <c r="Y63" i="9"/>
  <c r="Y67" i="9"/>
  <c r="Y44" i="9"/>
  <c r="Y48" i="9"/>
  <c r="M19" i="6"/>
  <c r="M21" i="6" s="1"/>
  <c r="M23" i="6" s="1"/>
  <c r="L19" i="6"/>
  <c r="L22" i="6" s="1"/>
  <c r="M24" i="6" s="1"/>
  <c r="K19" i="6"/>
  <c r="K21" i="6" s="1"/>
  <c r="K23" i="6" s="1"/>
  <c r="J19" i="6"/>
  <c r="J22" i="6" s="1"/>
  <c r="K24" i="6" s="1"/>
  <c r="M18" i="6"/>
  <c r="M20" i="6" s="1"/>
  <c r="L23" i="6" s="1"/>
  <c r="L18" i="6"/>
  <c r="L21" i="6" s="1"/>
  <c r="L24" i="6" s="1"/>
  <c r="K18" i="6"/>
  <c r="K20" i="6" s="1"/>
  <c r="J23" i="6" s="1"/>
  <c r="J18" i="6"/>
  <c r="J21" i="6" s="1"/>
  <c r="J24" i="6" s="1"/>
  <c r="M17" i="6"/>
  <c r="L20" i="6" s="1"/>
  <c r="M22" i="6" s="1"/>
  <c r="K17" i="6"/>
  <c r="J20" i="6" s="1"/>
  <c r="K22" i="6" s="1"/>
  <c r="M9" i="6"/>
  <c r="M11" i="6" s="1"/>
  <c r="M13" i="6" s="1"/>
  <c r="L9" i="6"/>
  <c r="L12" i="6" s="1"/>
  <c r="M14" i="6" s="1"/>
  <c r="K9" i="6"/>
  <c r="K11" i="6" s="1"/>
  <c r="K13" i="6" s="1"/>
  <c r="J9" i="6"/>
  <c r="J12" i="6" s="1"/>
  <c r="K14" i="6" s="1"/>
  <c r="M8" i="6"/>
  <c r="M10" i="6" s="1"/>
  <c r="L13" i="6" s="1"/>
  <c r="L8" i="6"/>
  <c r="L11" i="6" s="1"/>
  <c r="L14" i="6" s="1"/>
  <c r="K8" i="6"/>
  <c r="K10" i="6" s="1"/>
  <c r="J13" i="6" s="1"/>
  <c r="J8" i="6"/>
  <c r="J11" i="6" s="1"/>
  <c r="J14" i="6" s="1"/>
  <c r="M7" i="6"/>
  <c r="L10" i="6" s="1"/>
  <c r="M12" i="6" s="1"/>
  <c r="K7" i="6"/>
  <c r="J10" i="6" s="1"/>
  <c r="K12" i="6" s="1"/>
  <c r="P20" i="5"/>
  <c r="N22" i="5" s="1"/>
  <c r="O20" i="5"/>
  <c r="M23" i="5" s="1"/>
  <c r="N20" i="5"/>
  <c r="N23" i="5" s="1"/>
  <c r="M20" i="5"/>
  <c r="M22" i="5" s="1"/>
  <c r="P19" i="5"/>
  <c r="N21" i="5" s="1"/>
  <c r="O19" i="5"/>
  <c r="O21" i="5" s="1"/>
  <c r="N19" i="5"/>
  <c r="P21" i="5" s="1"/>
  <c r="M19" i="5"/>
  <c r="M21" i="5" s="1"/>
  <c r="P10" i="5"/>
  <c r="N13" i="5" s="1"/>
  <c r="O10" i="5"/>
  <c r="O13" i="5" s="1"/>
  <c r="N10" i="5"/>
  <c r="P13" i="5" s="1"/>
  <c r="M10" i="5"/>
  <c r="M13" i="5" s="1"/>
  <c r="P9" i="5"/>
  <c r="N12" i="5" s="1"/>
  <c r="O9" i="5"/>
  <c r="O12" i="5" s="1"/>
  <c r="N9" i="5"/>
  <c r="P12" i="5" s="1"/>
  <c r="M9" i="5"/>
  <c r="M12" i="5" s="1"/>
  <c r="P8" i="5"/>
  <c r="N11" i="5" s="1"/>
  <c r="O8" i="5"/>
  <c r="O11" i="5" s="1"/>
  <c r="N8" i="5"/>
  <c r="P11" i="5" s="1"/>
  <c r="M8" i="5"/>
  <c r="M11" i="5" s="1"/>
  <c r="Y25" i="9" l="1"/>
  <c r="AA59" i="9"/>
  <c r="AE38" i="9"/>
  <c r="AE57" i="9"/>
  <c r="Y40" i="9"/>
  <c r="X40" i="9"/>
  <c r="AC40" i="9"/>
  <c r="W57" i="9"/>
  <c r="Z57" i="9" s="1"/>
  <c r="X59" i="9"/>
  <c r="AE59" i="9"/>
  <c r="Y57" i="9"/>
  <c r="AA40" i="9"/>
  <c r="AA57" i="9"/>
  <c r="AB25" i="9"/>
  <c r="Y59" i="9"/>
  <c r="AD59" i="9"/>
  <c r="W59" i="9"/>
  <c r="Z59" i="9" s="1"/>
  <c r="AC59" i="9"/>
  <c r="AA25" i="9"/>
  <c r="X57" i="9"/>
  <c r="AE7" i="9"/>
  <c r="AD7" i="9" s="1"/>
  <c r="Y38" i="11"/>
  <c r="X72" i="11"/>
  <c r="AB38" i="11"/>
  <c r="AB57" i="11"/>
  <c r="AE42" i="11"/>
  <c r="AB72" i="11"/>
  <c r="AD42" i="11"/>
  <c r="Y72" i="11"/>
  <c r="Y42" i="11"/>
  <c r="W42" i="11"/>
  <c r="Z42" i="11" s="1"/>
  <c r="X42" i="11"/>
  <c r="AB55" i="11"/>
  <c r="X55" i="11"/>
  <c r="AE55" i="11"/>
  <c r="AA55" i="11"/>
  <c r="W55" i="11"/>
  <c r="Z55" i="11" s="1"/>
  <c r="AD55" i="11"/>
  <c r="AC55" i="11"/>
  <c r="Y55" i="11"/>
  <c r="Y23" i="11"/>
  <c r="AC5" i="11"/>
  <c r="AD38" i="11"/>
  <c r="AE38" i="11"/>
  <c r="AA38" i="11"/>
  <c r="W38" i="11"/>
  <c r="Z38" i="11" s="1"/>
  <c r="AA57" i="11"/>
  <c r="AA23" i="11"/>
  <c r="AB21" i="11"/>
  <c r="X21" i="11"/>
  <c r="AE21" i="11"/>
  <c r="AA21" i="11"/>
  <c r="W21" i="11"/>
  <c r="Z21" i="11" s="1"/>
  <c r="AD21" i="11"/>
  <c r="AC21" i="11"/>
  <c r="Y21" i="11"/>
  <c r="AC57" i="11"/>
  <c r="AE57" i="11"/>
  <c r="AC23" i="11"/>
  <c r="AE23" i="11"/>
  <c r="AD57" i="11"/>
  <c r="X57" i="11"/>
  <c r="AD23" i="11"/>
  <c r="X23" i="11"/>
  <c r="Y57" i="11"/>
  <c r="AB5" i="11"/>
  <c r="X5" i="11"/>
  <c r="AE5" i="11"/>
  <c r="AA5" i="11"/>
  <c r="W5" i="11"/>
  <c r="Z5" i="11" s="1"/>
  <c r="AD72" i="11"/>
  <c r="AA72" i="11"/>
  <c r="W72" i="11"/>
  <c r="Z72" i="11" s="1"/>
  <c r="AE72" i="11"/>
  <c r="AC72" i="11"/>
  <c r="AC38" i="11"/>
  <c r="W57" i="11"/>
  <c r="Z57" i="11" s="1"/>
  <c r="W23" i="11"/>
  <c r="Z23" i="11" s="1"/>
  <c r="AD5" i="11"/>
  <c r="AA23" i="9"/>
  <c r="Y23" i="9"/>
  <c r="W23" i="9"/>
  <c r="Z23" i="9" s="1"/>
  <c r="Z29" i="9"/>
  <c r="AE29" i="9" s="1"/>
  <c r="X38" i="9"/>
  <c r="X23" i="9"/>
  <c r="AD55" i="9"/>
  <c r="AC55" i="9"/>
  <c r="Y55" i="9"/>
  <c r="AE55" i="9"/>
  <c r="W55" i="9"/>
  <c r="Z55" i="9" s="1"/>
  <c r="AB55" i="9"/>
  <c r="AA55" i="9"/>
  <c r="X55" i="9"/>
  <c r="AB23" i="9"/>
  <c r="AC57" i="9"/>
  <c r="W38" i="9"/>
  <c r="Z38" i="9" s="1"/>
  <c r="AB38" i="9"/>
  <c r="AD40" i="9"/>
  <c r="Y21" i="9"/>
  <c r="AB21" i="9"/>
  <c r="W21" i="9"/>
  <c r="AA21" i="9"/>
  <c r="AC21" i="9" s="1"/>
  <c r="X21" i="9"/>
  <c r="AC38" i="9"/>
  <c r="AD57" i="9"/>
  <c r="AE40" i="9"/>
  <c r="Y38" i="9"/>
  <c r="AB40" i="9"/>
  <c r="AA38" i="9"/>
  <c r="W25" i="9"/>
  <c r="Z25" i="9" s="1"/>
  <c r="AE25" i="9" s="1"/>
  <c r="AB57" i="9"/>
  <c r="AC25" i="9"/>
  <c r="AD5" i="9" l="1"/>
  <c r="AC23" i="9"/>
  <c r="AE23" i="9"/>
  <c r="Z21" i="9"/>
  <c r="AE21" i="9" s="1"/>
  <c r="AD21" i="9" s="1"/>
  <c r="AD29" i="9" l="1"/>
  <c r="AD23" i="9"/>
  <c r="AD25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三井住友建設株式会社</author>
  </authors>
  <commentList>
    <comment ref="AE3" authorId="0" shapeId="0" xr:uid="{D03DB21E-529B-4C76-A65B-AFFB78690439}">
      <text>
        <r>
          <rPr>
            <b/>
            <sz val="9"/>
            <color indexed="81"/>
            <rFont val="ＭＳ Ｐゴシック"/>
            <family val="3"/>
            <charset val="128"/>
          </rPr>
          <t>AF列には計算式がありますので消去しないでください。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E19" authorId="0" shapeId="0" xr:uid="{9518CD84-2616-405C-A9FC-8B4E08C3ABF3}">
      <text>
        <r>
          <rPr>
            <b/>
            <sz val="9"/>
            <color indexed="81"/>
            <rFont val="ＭＳ Ｐゴシック"/>
            <family val="3"/>
            <charset val="128"/>
          </rPr>
          <t>AF列には計算式がありますので消去しないでください。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E36" authorId="0" shapeId="0" xr:uid="{C3BB2A2A-1997-4458-B9EB-EC01ECE40332}">
      <text>
        <r>
          <rPr>
            <b/>
            <sz val="9"/>
            <color indexed="81"/>
            <rFont val="ＭＳ Ｐゴシック"/>
            <family val="3"/>
            <charset val="128"/>
          </rPr>
          <t>AF列には計算式がありますので消去しないでください。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E53" authorId="0" shapeId="0" xr:uid="{62352617-3875-43F6-8AB9-D1207CD1AA48}">
      <text>
        <r>
          <rPr>
            <b/>
            <sz val="9"/>
            <color indexed="81"/>
            <rFont val="ＭＳ Ｐゴシック"/>
            <family val="3"/>
            <charset val="128"/>
          </rPr>
          <t>AF列には計算式がありますので消去しないでください。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E70" authorId="0" shapeId="0" xr:uid="{ED2EC7AD-2A94-4260-9765-3B540DF0A85A}">
      <text>
        <r>
          <rPr>
            <b/>
            <sz val="9"/>
            <color indexed="81"/>
            <rFont val="ＭＳ Ｐゴシック"/>
            <family val="3"/>
            <charset val="128"/>
          </rPr>
          <t>AF列には計算式がありますので消去しないでください。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三井住友建設株式会社</author>
  </authors>
  <commentList>
    <comment ref="AE3" authorId="0" shapeId="0" xr:uid="{B93DFB82-2A46-441D-834A-591E85AE29E3}">
      <text>
        <r>
          <rPr>
            <b/>
            <sz val="9"/>
            <color indexed="81"/>
            <rFont val="ＭＳ Ｐゴシック"/>
            <family val="3"/>
            <charset val="128"/>
          </rPr>
          <t>AF列には計算式がありますので消去しないでください。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E19" authorId="0" shapeId="0" xr:uid="{9D9EA184-97EB-4D40-AF86-44661AFAC820}">
      <text>
        <r>
          <rPr>
            <b/>
            <sz val="9"/>
            <color indexed="81"/>
            <rFont val="ＭＳ Ｐゴシック"/>
            <family val="3"/>
            <charset val="128"/>
          </rPr>
          <t>AF列には計算式がありますので消去しないでください。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E36" authorId="0" shapeId="0" xr:uid="{592DFF6B-13D9-487A-878F-0A46054FD041}">
      <text>
        <r>
          <rPr>
            <b/>
            <sz val="9"/>
            <color indexed="81"/>
            <rFont val="ＭＳ Ｐゴシック"/>
            <family val="3"/>
            <charset val="128"/>
          </rPr>
          <t>AF列には計算式がありますので消去しないでください。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E53" authorId="0" shapeId="0" xr:uid="{3E902C9D-F76C-41F3-947D-A0C834E5FEA1}">
      <text>
        <r>
          <rPr>
            <b/>
            <sz val="9"/>
            <color indexed="81"/>
            <rFont val="ＭＳ Ｐゴシック"/>
            <family val="3"/>
            <charset val="128"/>
          </rPr>
          <t>AF列には計算式がありますので消去しないでください。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<sst xmlns="http://schemas.openxmlformats.org/spreadsheetml/2006/main" count="605" uniqueCount="81">
  <si>
    <t>ヴェントサッカー塾</t>
    <rPh sb="8" eb="9">
      <t>ジュク</t>
    </rPh>
    <phoneticPr fontId="1"/>
  </si>
  <si>
    <t>CFG-YOKOHAMA</t>
    <phoneticPr fontId="1"/>
  </si>
  <si>
    <t>FCレガーロ</t>
    <phoneticPr fontId="1"/>
  </si>
  <si>
    <t>ガナドールFC</t>
    <phoneticPr fontId="1"/>
  </si>
  <si>
    <t>マルバfc</t>
    <phoneticPr fontId="1"/>
  </si>
  <si>
    <t>プルチーニFC</t>
    <phoneticPr fontId="1"/>
  </si>
  <si>
    <t>中野島FC</t>
    <rPh sb="0" eb="3">
      <t>ナカノシマ</t>
    </rPh>
    <phoneticPr fontId="1"/>
  </si>
  <si>
    <t>川崎フロンターレ</t>
    <rPh sb="0" eb="2">
      <t>カワサキ</t>
    </rPh>
    <phoneticPr fontId="1"/>
  </si>
  <si>
    <t>FCトリアネーロ町田</t>
    <rPh sb="8" eb="10">
      <t>マチダ</t>
    </rPh>
    <phoneticPr fontId="1"/>
  </si>
  <si>
    <t>CFGヴェントU11</t>
    <phoneticPr fontId="1"/>
  </si>
  <si>
    <t>FCパーシモン</t>
    <phoneticPr fontId="1"/>
  </si>
  <si>
    <t>P.S.T.C.ロンドリーナ</t>
    <phoneticPr fontId="1"/>
  </si>
  <si>
    <t>オリヴェイレンセジャパンアカデミー</t>
    <phoneticPr fontId="1"/>
  </si>
  <si>
    <t>VESPAS FC</t>
    <phoneticPr fontId="1"/>
  </si>
  <si>
    <t>F.C PARAVRA</t>
    <phoneticPr fontId="1"/>
  </si>
  <si>
    <t>FC vinculo</t>
    <phoneticPr fontId="1"/>
  </si>
  <si>
    <t>FC オーパスワン</t>
    <phoneticPr fontId="1"/>
  </si>
  <si>
    <t>T.C.F.C.</t>
    <phoneticPr fontId="1"/>
  </si>
  <si>
    <t>ロコ湘南</t>
    <rPh sb="2" eb="4">
      <t>ショウナン</t>
    </rPh>
    <phoneticPr fontId="1"/>
  </si>
  <si>
    <t>湘南SS</t>
    <rPh sb="0" eb="2">
      <t>ショウナン</t>
    </rPh>
    <phoneticPr fontId="1"/>
  </si>
  <si>
    <t>川崎</t>
    <rPh sb="0" eb="2">
      <t>カワサキ</t>
    </rPh>
    <phoneticPr fontId="1"/>
  </si>
  <si>
    <t>東京</t>
    <rPh sb="0" eb="2">
      <t>トウキョウ</t>
    </rPh>
    <phoneticPr fontId="1"/>
  </si>
  <si>
    <t>横浜</t>
    <rPh sb="0" eb="2">
      <t>ヨコハマ</t>
    </rPh>
    <phoneticPr fontId="1"/>
  </si>
  <si>
    <t>埼玉</t>
    <rPh sb="0" eb="2">
      <t>サイタマ</t>
    </rPh>
    <phoneticPr fontId="1"/>
  </si>
  <si>
    <t>相模原</t>
    <rPh sb="0" eb="3">
      <t>サガミハラ</t>
    </rPh>
    <phoneticPr fontId="1"/>
  </si>
  <si>
    <t>茅ヶ崎</t>
    <rPh sb="0" eb="3">
      <t>チガサキ</t>
    </rPh>
    <phoneticPr fontId="1"/>
  </si>
  <si>
    <t>平塚</t>
    <rPh sb="0" eb="2">
      <t>ヒラツカ</t>
    </rPh>
    <phoneticPr fontId="1"/>
  </si>
  <si>
    <t>小田原</t>
    <rPh sb="0" eb="3">
      <t>オダワラ</t>
    </rPh>
    <phoneticPr fontId="1"/>
  </si>
  <si>
    <t>①25分1本で6試合（12チーム）</t>
    <rPh sb="3" eb="4">
      <t>フン</t>
    </rPh>
    <rPh sb="5" eb="6">
      <t>ホン</t>
    </rPh>
    <rPh sb="8" eb="10">
      <t>シアイ</t>
    </rPh>
    <phoneticPr fontId="1"/>
  </si>
  <si>
    <t>神奈川</t>
    <rPh sb="0" eb="3">
      <t>カナガワ</t>
    </rPh>
    <phoneticPr fontId="1"/>
  </si>
  <si>
    <t>②20分1本で8試合（16チーム）</t>
    <rPh sb="3" eb="4">
      <t>フン</t>
    </rPh>
    <rPh sb="5" eb="6">
      <t>ホン</t>
    </rPh>
    <rPh sb="8" eb="10">
      <t>シアイ</t>
    </rPh>
    <phoneticPr fontId="1"/>
  </si>
  <si>
    <t>Aピッチ</t>
    <phoneticPr fontId="1"/>
  </si>
  <si>
    <t>Bピッチ</t>
    <phoneticPr fontId="1"/>
  </si>
  <si>
    <t>１組</t>
    <rPh sb="1" eb="2">
      <t>クミ</t>
    </rPh>
    <phoneticPr fontId="1"/>
  </si>
  <si>
    <t>２組</t>
    <rPh sb="1" eb="2">
      <t>クミ</t>
    </rPh>
    <phoneticPr fontId="1"/>
  </si>
  <si>
    <t>３組</t>
    <rPh sb="1" eb="2">
      <t>クミ</t>
    </rPh>
    <phoneticPr fontId="1"/>
  </si>
  <si>
    <t>４組</t>
    <rPh sb="1" eb="2">
      <t>クミ</t>
    </rPh>
    <phoneticPr fontId="1"/>
  </si>
  <si>
    <t>５組</t>
    <rPh sb="1" eb="2">
      <t>クミ</t>
    </rPh>
    <phoneticPr fontId="1"/>
  </si>
  <si>
    <t>１位グループ</t>
    <rPh sb="1" eb="2">
      <t>イ</t>
    </rPh>
    <phoneticPr fontId="1"/>
  </si>
  <si>
    <t>２位グループ</t>
    <rPh sb="1" eb="2">
      <t>イ</t>
    </rPh>
    <phoneticPr fontId="1"/>
  </si>
  <si>
    <t>３位グループ</t>
    <rPh sb="1" eb="2">
      <t>イ</t>
    </rPh>
    <phoneticPr fontId="1"/>
  </si>
  <si>
    <t>４位グループ</t>
    <rPh sb="1" eb="2">
      <t>イ</t>
    </rPh>
    <phoneticPr fontId="1"/>
  </si>
  <si>
    <t>１組１位</t>
    <rPh sb="1" eb="2">
      <t>クミ</t>
    </rPh>
    <rPh sb="3" eb="4">
      <t>イ</t>
    </rPh>
    <phoneticPr fontId="1"/>
  </si>
  <si>
    <t>１組２位</t>
    <rPh sb="1" eb="2">
      <t>クミ</t>
    </rPh>
    <rPh sb="3" eb="4">
      <t>イ</t>
    </rPh>
    <phoneticPr fontId="1"/>
  </si>
  <si>
    <t>１組３位</t>
    <rPh sb="1" eb="2">
      <t>クミ</t>
    </rPh>
    <rPh sb="3" eb="4">
      <t>イ</t>
    </rPh>
    <phoneticPr fontId="1"/>
  </si>
  <si>
    <t>１組４位</t>
    <rPh sb="1" eb="2">
      <t>クミ</t>
    </rPh>
    <rPh sb="3" eb="4">
      <t>イ</t>
    </rPh>
    <phoneticPr fontId="1"/>
  </si>
  <si>
    <t>２組１位</t>
    <rPh sb="1" eb="2">
      <t>クミ</t>
    </rPh>
    <rPh sb="3" eb="4">
      <t>イ</t>
    </rPh>
    <phoneticPr fontId="1"/>
  </si>
  <si>
    <t>２組３位</t>
    <rPh sb="1" eb="2">
      <t>クミ</t>
    </rPh>
    <rPh sb="3" eb="4">
      <t>イ</t>
    </rPh>
    <phoneticPr fontId="1"/>
  </si>
  <si>
    <t>２組２位</t>
    <rPh sb="1" eb="2">
      <t>クミ</t>
    </rPh>
    <rPh sb="3" eb="4">
      <t>イ</t>
    </rPh>
    <phoneticPr fontId="1"/>
  </si>
  <si>
    <t>２組４位</t>
    <rPh sb="1" eb="2">
      <t>クミ</t>
    </rPh>
    <rPh sb="3" eb="4">
      <t>イ</t>
    </rPh>
    <phoneticPr fontId="1"/>
  </si>
  <si>
    <t>３組１位</t>
    <rPh sb="1" eb="2">
      <t>クミ</t>
    </rPh>
    <rPh sb="3" eb="4">
      <t>イ</t>
    </rPh>
    <phoneticPr fontId="1"/>
  </si>
  <si>
    <t>３組２位</t>
    <rPh sb="1" eb="2">
      <t>クミ</t>
    </rPh>
    <rPh sb="3" eb="4">
      <t>イ</t>
    </rPh>
    <phoneticPr fontId="1"/>
  </si>
  <si>
    <t>３組３位</t>
    <rPh sb="1" eb="2">
      <t>クミ</t>
    </rPh>
    <rPh sb="3" eb="4">
      <t>イ</t>
    </rPh>
    <phoneticPr fontId="1"/>
  </si>
  <si>
    <t>３組４位</t>
    <rPh sb="1" eb="2">
      <t>クミ</t>
    </rPh>
    <rPh sb="3" eb="4">
      <t>イ</t>
    </rPh>
    <phoneticPr fontId="1"/>
  </si>
  <si>
    <t>浦安</t>
    <rPh sb="0" eb="2">
      <t>ウラヤス</t>
    </rPh>
    <phoneticPr fontId="1"/>
  </si>
  <si>
    <t>４組１位</t>
    <rPh sb="1" eb="2">
      <t>クミ</t>
    </rPh>
    <rPh sb="3" eb="4">
      <t>イ</t>
    </rPh>
    <phoneticPr fontId="1"/>
  </si>
  <si>
    <t>４組２位</t>
    <rPh sb="1" eb="2">
      <t>クミ</t>
    </rPh>
    <rPh sb="3" eb="4">
      <t>イ</t>
    </rPh>
    <phoneticPr fontId="1"/>
  </si>
  <si>
    <t>４組３位</t>
    <rPh sb="1" eb="2">
      <t>クミ</t>
    </rPh>
    <rPh sb="3" eb="4">
      <t>イ</t>
    </rPh>
    <phoneticPr fontId="1"/>
  </si>
  <si>
    <t>４組４位</t>
    <rPh sb="1" eb="2">
      <t>クミ</t>
    </rPh>
    <rPh sb="3" eb="4">
      <t>イ</t>
    </rPh>
    <phoneticPr fontId="1"/>
  </si>
  <si>
    <t>５組１位</t>
    <rPh sb="1" eb="2">
      <t>クミ</t>
    </rPh>
    <rPh sb="3" eb="4">
      <t>イ</t>
    </rPh>
    <phoneticPr fontId="1"/>
  </si>
  <si>
    <t>５組２位</t>
    <rPh sb="1" eb="2">
      <t>クミ</t>
    </rPh>
    <rPh sb="3" eb="4">
      <t>イ</t>
    </rPh>
    <phoneticPr fontId="1"/>
  </si>
  <si>
    <t>５組３位</t>
    <rPh sb="1" eb="2">
      <t>クミ</t>
    </rPh>
    <rPh sb="3" eb="4">
      <t>イ</t>
    </rPh>
    <phoneticPr fontId="1"/>
  </si>
  <si>
    <t>５組４位</t>
    <rPh sb="1" eb="2">
      <t>クミ</t>
    </rPh>
    <rPh sb="3" eb="4">
      <t>イ</t>
    </rPh>
    <phoneticPr fontId="1"/>
  </si>
  <si>
    <t>勝</t>
  </si>
  <si>
    <t>負</t>
  </si>
  <si>
    <t>分</t>
  </si>
  <si>
    <t>勝点</t>
    <rPh sb="0" eb="1">
      <t>カ</t>
    </rPh>
    <phoneticPr fontId="5"/>
  </si>
  <si>
    <t>得点</t>
    <rPh sb="0" eb="1">
      <t>トク</t>
    </rPh>
    <phoneticPr fontId="5"/>
  </si>
  <si>
    <t>失点</t>
    <rPh sb="0" eb="1">
      <t>シツ</t>
    </rPh>
    <phoneticPr fontId="5"/>
  </si>
  <si>
    <t>得失差</t>
  </si>
  <si>
    <t>順位</t>
  </si>
  <si>
    <t>☆☆</t>
    <phoneticPr fontId="5"/>
  </si>
  <si>
    <t>－</t>
  </si>
  <si>
    <t>１組</t>
    <phoneticPr fontId="1"/>
  </si>
  <si>
    <t>25分１本</t>
    <rPh sb="2" eb="3">
      <t>フン</t>
    </rPh>
    <rPh sb="4" eb="5">
      <t>ホン</t>
    </rPh>
    <phoneticPr fontId="1"/>
  </si>
  <si>
    <t>U12　予選ラウンド（12/12）</t>
    <phoneticPr fontId="1"/>
  </si>
  <si>
    <t>U12　順位決定ラウンド（12/13）</t>
    <phoneticPr fontId="1"/>
  </si>
  <si>
    <t>U12　順位決定ラウンド：星取表　（12/13）</t>
    <phoneticPr fontId="1"/>
  </si>
  <si>
    <t>U12　予選ラウンド：星取表　（12/12）</t>
    <rPh sb="11" eb="14">
      <t>ホシトリヒョウ</t>
    </rPh>
    <phoneticPr fontId="1"/>
  </si>
  <si>
    <t>U12　予選ラウンド（12/12）</t>
    <phoneticPr fontId="1"/>
  </si>
  <si>
    <t>U12　順位決定ラウンド（12/13）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</si>
</sst>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7.5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7.5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8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9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20" fontId="2" fillId="0" borderId="0" xfId="0" applyNumberFormat="1" applyFont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3" borderId="3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 shrinkToFit="1"/>
    </xf>
    <xf numFmtId="0" fontId="2" fillId="3" borderId="14" xfId="0" applyFont="1" applyFill="1" applyBorder="1" applyAlignment="1">
      <alignment horizontal="center" vertical="center" shrinkToFit="1"/>
    </xf>
    <xf numFmtId="0" fontId="2" fillId="3" borderId="15" xfId="0" applyFont="1" applyFill="1" applyBorder="1" applyAlignment="1">
      <alignment horizontal="center" vertical="center" shrinkToFit="1"/>
    </xf>
    <xf numFmtId="0" fontId="2" fillId="2" borderId="20" xfId="0" applyFont="1" applyFill="1" applyBorder="1" applyAlignment="1">
      <alignment horizontal="center" vertical="center" shrinkToFit="1"/>
    </xf>
    <xf numFmtId="0" fontId="2" fillId="2" borderId="21" xfId="0" applyFont="1" applyFill="1" applyBorder="1" applyAlignment="1">
      <alignment horizontal="center" vertical="center" shrinkToFit="1"/>
    </xf>
    <xf numFmtId="0" fontId="2" fillId="3" borderId="20" xfId="0" applyFont="1" applyFill="1" applyBorder="1" applyAlignment="1">
      <alignment horizontal="center" vertical="center" shrinkToFit="1"/>
    </xf>
    <xf numFmtId="0" fontId="2" fillId="3" borderId="21" xfId="0" applyFont="1" applyFill="1" applyBorder="1" applyAlignment="1">
      <alignment horizontal="center" vertical="center" shrinkToFit="1"/>
    </xf>
    <xf numFmtId="0" fontId="2" fillId="3" borderId="24" xfId="0" applyFont="1" applyFill="1" applyBorder="1" applyAlignment="1">
      <alignment horizontal="center" vertical="center" shrinkToFit="1"/>
    </xf>
    <xf numFmtId="0" fontId="2" fillId="3" borderId="25" xfId="0" applyFont="1" applyFill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20" fontId="2" fillId="2" borderId="28" xfId="0" applyNumberFormat="1" applyFont="1" applyFill="1" applyBorder="1" applyAlignment="1">
      <alignment horizontal="center" vertical="center" shrinkToFit="1"/>
    </xf>
    <xf numFmtId="0" fontId="2" fillId="2" borderId="29" xfId="0" applyFont="1" applyFill="1" applyBorder="1" applyAlignment="1">
      <alignment horizontal="center" vertical="center" shrinkToFit="1"/>
    </xf>
    <xf numFmtId="0" fontId="2" fillId="2" borderId="30" xfId="0" applyFont="1" applyFill="1" applyBorder="1" applyAlignment="1">
      <alignment horizontal="center" vertical="center" shrinkToFit="1"/>
    </xf>
    <xf numFmtId="20" fontId="2" fillId="2" borderId="31" xfId="0" applyNumberFormat="1" applyFont="1" applyFill="1" applyBorder="1" applyAlignment="1">
      <alignment horizontal="center" vertical="center" shrinkToFit="1"/>
    </xf>
    <xf numFmtId="20" fontId="2" fillId="2" borderId="32" xfId="0" applyNumberFormat="1" applyFont="1" applyFill="1" applyBorder="1" applyAlignment="1">
      <alignment horizontal="center" vertical="center" shrinkToFit="1"/>
    </xf>
    <xf numFmtId="0" fontId="2" fillId="2" borderId="24" xfId="0" applyFont="1" applyFill="1" applyBorder="1" applyAlignment="1">
      <alignment horizontal="center" vertical="center" shrinkToFit="1"/>
    </xf>
    <xf numFmtId="0" fontId="2" fillId="2" borderId="25" xfId="0" applyFont="1" applyFill="1" applyBorder="1" applyAlignment="1">
      <alignment horizontal="center" vertical="center" shrinkToFit="1"/>
    </xf>
    <xf numFmtId="20" fontId="2" fillId="0" borderId="16" xfId="0" applyNumberFormat="1" applyFont="1" applyBorder="1" applyAlignment="1">
      <alignment horizontal="center" vertical="center" shrinkToFit="1"/>
    </xf>
    <xf numFmtId="20" fontId="2" fillId="0" borderId="33" xfId="0" applyNumberFormat="1" applyFont="1" applyBorder="1" applyAlignment="1">
      <alignment horizontal="center" vertical="center" shrinkToFit="1"/>
    </xf>
    <xf numFmtId="20" fontId="2" fillId="3" borderId="35" xfId="0" applyNumberFormat="1" applyFont="1" applyFill="1" applyBorder="1" applyAlignment="1">
      <alignment horizontal="center" vertical="center" shrinkToFit="1"/>
    </xf>
    <xf numFmtId="20" fontId="2" fillId="3" borderId="36" xfId="0" applyNumberFormat="1" applyFont="1" applyFill="1" applyBorder="1" applyAlignment="1">
      <alignment horizontal="center" vertical="center" shrinkToFit="1"/>
    </xf>
    <xf numFmtId="0" fontId="2" fillId="3" borderId="29" xfId="0" applyFont="1" applyFill="1" applyBorder="1" applyAlignment="1">
      <alignment horizontal="center" vertical="center" shrinkToFit="1"/>
    </xf>
    <xf numFmtId="0" fontId="2" fillId="3" borderId="30" xfId="0" applyFont="1" applyFill="1" applyBorder="1" applyAlignment="1">
      <alignment horizontal="center" vertical="center" shrinkToFit="1"/>
    </xf>
    <xf numFmtId="20" fontId="2" fillId="0" borderId="35" xfId="0" applyNumberFormat="1" applyFont="1" applyBorder="1" applyAlignment="1">
      <alignment horizontal="center" vertical="center" shrinkToFit="1"/>
    </xf>
    <xf numFmtId="0" fontId="2" fillId="0" borderId="31" xfId="0" applyFont="1" applyBorder="1" applyAlignment="1">
      <alignment vertical="center" shrinkToFit="1"/>
    </xf>
    <xf numFmtId="0" fontId="2" fillId="0" borderId="37" xfId="0" applyFont="1" applyBorder="1" applyAlignment="1">
      <alignment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4" borderId="1" xfId="0" applyFont="1" applyFill="1" applyBorder="1" applyAlignment="1">
      <alignment horizontal="center" vertical="center" shrinkToFit="1"/>
    </xf>
    <xf numFmtId="0" fontId="2" fillId="4" borderId="15" xfId="0" applyFont="1" applyFill="1" applyBorder="1" applyAlignment="1">
      <alignment horizontal="center" vertical="center" shrinkToFit="1"/>
    </xf>
    <xf numFmtId="0" fontId="2" fillId="4" borderId="2" xfId="0" applyFont="1" applyFill="1" applyBorder="1" applyAlignment="1">
      <alignment horizontal="center" vertical="center" shrinkToFit="1"/>
    </xf>
    <xf numFmtId="0" fontId="2" fillId="5" borderId="1" xfId="0" applyFont="1" applyFill="1" applyBorder="1" applyAlignment="1">
      <alignment horizontal="center" vertical="center" shrinkToFit="1"/>
    </xf>
    <xf numFmtId="0" fontId="2" fillId="5" borderId="15" xfId="0" applyFont="1" applyFill="1" applyBorder="1" applyAlignment="1">
      <alignment horizontal="center" vertical="center" shrinkToFit="1"/>
    </xf>
    <xf numFmtId="0" fontId="2" fillId="5" borderId="2" xfId="0" applyFont="1" applyFill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5" borderId="20" xfId="0" applyFont="1" applyFill="1" applyBorder="1" applyAlignment="1">
      <alignment horizontal="center" vertical="center" shrinkToFit="1"/>
    </xf>
    <xf numFmtId="0" fontId="2" fillId="5" borderId="21" xfId="0" applyFont="1" applyFill="1" applyBorder="1" applyAlignment="1">
      <alignment horizontal="center" vertical="center" shrinkToFit="1"/>
    </xf>
    <xf numFmtId="20" fontId="2" fillId="0" borderId="28" xfId="0" applyNumberFormat="1" applyFont="1" applyBorder="1" applyAlignment="1">
      <alignment horizontal="center" vertical="center" shrinkToFit="1"/>
    </xf>
    <xf numFmtId="0" fontId="2" fillId="5" borderId="29" xfId="0" applyFont="1" applyFill="1" applyBorder="1" applyAlignment="1">
      <alignment horizontal="center" vertical="center" shrinkToFit="1"/>
    </xf>
    <xf numFmtId="0" fontId="2" fillId="5" borderId="30" xfId="0" applyFont="1" applyFill="1" applyBorder="1" applyAlignment="1">
      <alignment horizontal="center" vertical="center" shrinkToFit="1"/>
    </xf>
    <xf numFmtId="0" fontId="2" fillId="4" borderId="30" xfId="0" applyFont="1" applyFill="1" applyBorder="1" applyAlignment="1">
      <alignment horizontal="center" vertical="center" shrinkToFit="1"/>
    </xf>
    <xf numFmtId="20" fontId="2" fillId="0" borderId="31" xfId="0" applyNumberFormat="1" applyFont="1" applyBorder="1" applyAlignment="1">
      <alignment horizontal="center" vertical="center" shrinkToFit="1"/>
    </xf>
    <xf numFmtId="0" fontId="2" fillId="4" borderId="21" xfId="0" applyFont="1" applyFill="1" applyBorder="1" applyAlignment="1">
      <alignment horizontal="center" vertical="center" shrinkToFit="1"/>
    </xf>
    <xf numFmtId="20" fontId="2" fillId="0" borderId="32" xfId="0" applyNumberFormat="1" applyFont="1" applyBorder="1" applyAlignment="1">
      <alignment horizontal="center" vertical="center" shrinkToFit="1"/>
    </xf>
    <xf numFmtId="0" fontId="2" fillId="5" borderId="24" xfId="0" applyFont="1" applyFill="1" applyBorder="1" applyAlignment="1">
      <alignment horizontal="center" vertical="center" shrinkToFit="1"/>
    </xf>
    <xf numFmtId="0" fontId="2" fillId="5" borderId="25" xfId="0" applyFont="1" applyFill="1" applyBorder="1" applyAlignment="1">
      <alignment horizontal="center" vertical="center" shrinkToFit="1"/>
    </xf>
    <xf numFmtId="0" fontId="2" fillId="4" borderId="25" xfId="0" applyFont="1" applyFill="1" applyBorder="1" applyAlignment="1">
      <alignment horizontal="center" vertical="center" shrinkToFit="1"/>
    </xf>
    <xf numFmtId="0" fontId="2" fillId="4" borderId="29" xfId="0" applyFont="1" applyFill="1" applyBorder="1" applyAlignment="1">
      <alignment horizontal="center" vertical="center" shrinkToFit="1"/>
    </xf>
    <xf numFmtId="0" fontId="2" fillId="4" borderId="20" xfId="0" applyFont="1" applyFill="1" applyBorder="1" applyAlignment="1">
      <alignment horizontal="center" vertical="center" shrinkToFit="1"/>
    </xf>
    <xf numFmtId="0" fontId="2" fillId="4" borderId="24" xfId="0" applyFont="1" applyFill="1" applyBorder="1" applyAlignment="1">
      <alignment horizontal="center" vertical="center" shrinkToFit="1"/>
    </xf>
    <xf numFmtId="0" fontId="6" fillId="0" borderId="0" xfId="0" applyFont="1" applyAlignment="1"/>
    <xf numFmtId="0" fontId="0" fillId="0" borderId="0" xfId="0" applyAlignment="1"/>
    <xf numFmtId="0" fontId="0" fillId="0" borderId="0" xfId="0" applyFill="1" applyBorder="1">
      <alignment vertical="center"/>
    </xf>
    <xf numFmtId="0" fontId="6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vertical="center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shrinkToFit="1"/>
      <protection locked="0"/>
    </xf>
    <xf numFmtId="0" fontId="11" fillId="0" borderId="0" xfId="0" applyFont="1" applyAlignment="1" applyProtection="1">
      <alignment horizontal="center" vertical="center" shrinkToFit="1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49" fontId="8" fillId="0" borderId="0" xfId="0" applyNumberFormat="1" applyFont="1" applyFill="1" applyAlignment="1" applyProtection="1">
      <alignment horizontal="left" vertical="center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49" fontId="9" fillId="0" borderId="0" xfId="0" applyNumberFormat="1" applyFont="1" applyFill="1" applyAlignment="1" applyProtection="1">
      <alignment horizontal="center" vertical="center"/>
      <protection locked="0"/>
    </xf>
    <xf numFmtId="49" fontId="3" fillId="0" borderId="0" xfId="0" applyNumberFormat="1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6" fillId="0" borderId="0" xfId="0" applyFont="1" applyFill="1" applyAlignment="1">
      <alignment horizontal="center" vertical="center"/>
    </xf>
    <xf numFmtId="0" fontId="0" fillId="0" borderId="0" xfId="0" applyFill="1" applyAlignment="1"/>
    <xf numFmtId="0" fontId="0" fillId="0" borderId="0" xfId="0" applyFill="1">
      <alignment vertical="center"/>
    </xf>
    <xf numFmtId="0" fontId="14" fillId="0" borderId="19" xfId="0" applyFont="1" applyBorder="1" applyAlignment="1">
      <alignment horizontal="center" vertical="center" shrinkToFit="1"/>
    </xf>
    <xf numFmtId="0" fontId="15" fillId="6" borderId="19" xfId="0" applyFont="1" applyFill="1" applyBorder="1" applyAlignment="1">
      <alignment horizontal="center" vertical="center" shrinkToFit="1"/>
    </xf>
    <xf numFmtId="0" fontId="15" fillId="6" borderId="59" xfId="0" applyFont="1" applyFill="1" applyBorder="1" applyAlignment="1">
      <alignment horizontal="center" vertical="center" shrinkToFit="1"/>
    </xf>
    <xf numFmtId="0" fontId="7" fillId="0" borderId="0" xfId="0" applyFont="1" applyFill="1" applyAlignment="1" applyProtection="1">
      <alignment horizontal="center" vertical="center"/>
      <protection locked="0"/>
    </xf>
    <xf numFmtId="0" fontId="7" fillId="7" borderId="4" xfId="0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7" borderId="11" xfId="0" applyFon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Fill="1" applyAlignment="1" applyProtection="1">
      <alignment horizontal="left" vertical="center"/>
      <protection locked="0"/>
    </xf>
    <xf numFmtId="0" fontId="17" fillId="0" borderId="0" xfId="0" applyFont="1" applyFill="1" applyAlignment="1" applyProtection="1">
      <alignment horizontal="center" vertical="center"/>
      <protection locked="0"/>
    </xf>
    <xf numFmtId="49" fontId="17" fillId="0" borderId="0" xfId="0" applyNumberFormat="1" applyFont="1" applyFill="1" applyAlignment="1" applyProtection="1">
      <alignment horizontal="center" vertical="center"/>
      <protection locked="0"/>
    </xf>
    <xf numFmtId="49" fontId="7" fillId="0" borderId="0" xfId="0" applyNumberFormat="1" applyFont="1" applyFill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 wrapText="1"/>
      <protection locked="0"/>
    </xf>
    <xf numFmtId="0" fontId="7" fillId="7" borderId="44" xfId="0" applyFont="1" applyFill="1" applyBorder="1" applyAlignment="1" applyProtection="1">
      <alignment horizontal="center" vertical="center"/>
      <protection locked="0"/>
    </xf>
    <xf numFmtId="49" fontId="7" fillId="0" borderId="44" xfId="0" applyNumberFormat="1" applyFont="1" applyBorder="1" applyAlignment="1">
      <alignment horizontal="center" vertical="center"/>
    </xf>
    <xf numFmtId="0" fontId="7" fillId="7" borderId="45" xfId="0" applyFont="1" applyFill="1" applyBorder="1" applyAlignment="1" applyProtection="1">
      <alignment horizontal="center" vertical="center"/>
      <protection locked="0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 wrapText="1"/>
    </xf>
    <xf numFmtId="0" fontId="18" fillId="3" borderId="16" xfId="0" applyFont="1" applyFill="1" applyBorder="1" applyAlignment="1">
      <alignment horizontal="center" vertical="center" wrapText="1"/>
    </xf>
    <xf numFmtId="0" fontId="18" fillId="5" borderId="16" xfId="0" applyFont="1" applyFill="1" applyBorder="1" applyAlignment="1">
      <alignment horizontal="center" vertical="center" wrapText="1"/>
    </xf>
    <xf numFmtId="0" fontId="18" fillId="4" borderId="16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shrinkToFit="1"/>
    </xf>
    <xf numFmtId="0" fontId="15" fillId="6" borderId="7" xfId="0" applyFont="1" applyFill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0" fontId="15" fillId="6" borderId="3" xfId="0" applyFont="1" applyFill="1" applyBorder="1" applyAlignment="1">
      <alignment horizontal="center" vertical="center" shrinkToFi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/>
      <protection locked="0"/>
    </xf>
    <xf numFmtId="0" fontId="18" fillId="0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 shrinkToFit="1"/>
    </xf>
    <xf numFmtId="0" fontId="22" fillId="0" borderId="0" xfId="0" applyFont="1" applyAlignment="1">
      <alignment vertical="center" shrinkToFit="1"/>
    </xf>
    <xf numFmtId="0" fontId="21" fillId="0" borderId="0" xfId="0" applyFont="1" applyAlignment="1">
      <alignment vertical="center" shrinkToFit="1"/>
    </xf>
    <xf numFmtId="20" fontId="2" fillId="3" borderId="51" xfId="0" applyNumberFormat="1" applyFont="1" applyFill="1" applyBorder="1" applyAlignment="1">
      <alignment horizontal="center" vertical="center" shrinkToFit="1"/>
    </xf>
    <xf numFmtId="0" fontId="2" fillId="3" borderId="68" xfId="0" applyFont="1" applyFill="1" applyBorder="1" applyAlignment="1">
      <alignment horizontal="center" vertical="center" shrinkToFit="1"/>
    </xf>
    <xf numFmtId="0" fontId="2" fillId="3" borderId="63" xfId="0" applyFont="1" applyFill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0" fontId="22" fillId="0" borderId="0" xfId="0" applyFont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0" fontId="4" fillId="0" borderId="40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19" fillId="0" borderId="12" xfId="0" applyFont="1" applyFill="1" applyBorder="1" applyAlignment="1" applyProtection="1">
      <alignment horizontal="center" vertical="center" shrinkToFit="1"/>
      <protection locked="0"/>
    </xf>
    <xf numFmtId="0" fontId="20" fillId="0" borderId="42" xfId="0" applyFont="1" applyFill="1" applyBorder="1" applyAlignment="1" applyProtection="1">
      <alignment horizontal="center" vertical="center" shrinkToFit="1"/>
      <protection locked="0"/>
    </xf>
    <xf numFmtId="0" fontId="7" fillId="8" borderId="6" xfId="0" applyFont="1" applyFill="1" applyBorder="1" applyAlignment="1">
      <alignment horizontal="center" vertical="center" wrapText="1"/>
    </xf>
    <xf numFmtId="0" fontId="7" fillId="8" borderId="39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7" fillId="8" borderId="43" xfId="0" applyFont="1" applyFill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16" fillId="6" borderId="12" xfId="0" applyFont="1" applyFill="1" applyBorder="1" applyAlignment="1">
      <alignment horizontal="center" vertical="center" wrapText="1"/>
    </xf>
    <xf numFmtId="0" fontId="16" fillId="6" borderId="4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9" fillId="0" borderId="41" xfId="0" applyFont="1" applyFill="1" applyBorder="1" applyAlignment="1" applyProtection="1">
      <alignment horizontal="center" vertical="center" shrinkToFit="1"/>
      <protection locked="0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8" borderId="5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 wrapText="1"/>
    </xf>
    <xf numFmtId="0" fontId="14" fillId="0" borderId="41" xfId="0" applyFont="1" applyBorder="1" applyAlignment="1">
      <alignment horizontal="center" vertical="center" wrapText="1"/>
    </xf>
    <xf numFmtId="0" fontId="16" fillId="6" borderId="41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14" fillId="0" borderId="64" xfId="0" applyFont="1" applyBorder="1" applyAlignment="1">
      <alignment horizontal="center" vertical="center" wrapText="1"/>
    </xf>
    <xf numFmtId="0" fontId="16" fillId="6" borderId="64" xfId="0" applyFont="1" applyFill="1" applyBorder="1" applyAlignment="1">
      <alignment horizontal="center" vertical="center" wrapText="1"/>
    </xf>
    <xf numFmtId="0" fontId="20" fillId="0" borderId="64" xfId="0" applyFont="1" applyFill="1" applyBorder="1" applyAlignment="1" applyProtection="1">
      <alignment horizontal="center" vertical="center" shrinkToFit="1"/>
      <protection locked="0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16" fillId="6" borderId="13" xfId="0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7" fillId="8" borderId="9" xfId="0" applyFont="1" applyFill="1" applyBorder="1" applyAlignment="1">
      <alignment horizontal="center" vertical="center" wrapText="1"/>
    </xf>
    <xf numFmtId="0" fontId="7" fillId="8" borderId="11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0" fillId="0" borderId="41" xfId="0" applyFill="1" applyBorder="1" applyAlignment="1" applyProtection="1">
      <alignment horizontal="center" vertical="center" shrinkToFit="1"/>
      <protection locked="0"/>
    </xf>
    <xf numFmtId="0" fontId="7" fillId="0" borderId="64" xfId="0" applyFont="1" applyFill="1" applyBorder="1" applyAlignment="1" applyProtection="1">
      <alignment horizontal="center" vertical="center" shrinkToFit="1"/>
      <protection locked="0"/>
    </xf>
    <xf numFmtId="0" fontId="4" fillId="0" borderId="67" xfId="0" applyFont="1" applyBorder="1" applyAlignment="1">
      <alignment horizontal="center" vertical="center" shrinkToFit="1"/>
    </xf>
    <xf numFmtId="0" fontId="4" fillId="0" borderId="65" xfId="0" applyFont="1" applyBorder="1" applyAlignment="1">
      <alignment horizontal="center" vertical="center" shrinkToFit="1"/>
    </xf>
    <xf numFmtId="0" fontId="4" fillId="0" borderId="66" xfId="0" applyFont="1" applyBorder="1" applyAlignment="1">
      <alignment horizontal="center" vertical="center" shrinkToFit="1"/>
    </xf>
    <xf numFmtId="0" fontId="19" fillId="0" borderId="13" xfId="0" applyFont="1" applyFill="1" applyBorder="1" applyAlignment="1" applyProtection="1">
      <alignment horizontal="center" vertical="center" shrinkToFit="1"/>
      <protection locked="0"/>
    </xf>
    <xf numFmtId="0" fontId="7" fillId="8" borderId="54" xfId="0" applyFont="1" applyFill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0" fillId="0" borderId="13" xfId="0" applyFill="1" applyBorder="1" applyAlignment="1" applyProtection="1">
      <alignment horizontal="center" vertical="center" shrinkToFit="1"/>
      <protection locked="0"/>
    </xf>
    <xf numFmtId="0" fontId="7" fillId="0" borderId="42" xfId="0" applyFont="1" applyFill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>
      <alignment horizontal="center" vertical="center"/>
    </xf>
    <xf numFmtId="0" fontId="19" fillId="0" borderId="8" xfId="0" applyFont="1" applyFill="1" applyBorder="1" applyAlignment="1" applyProtection="1">
      <alignment horizontal="center" vertical="center" shrinkToFit="1"/>
      <protection locked="0"/>
    </xf>
    <xf numFmtId="0" fontId="20" fillId="0" borderId="52" xfId="0" applyFont="1" applyFill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>
      <alignment horizontal="center" vertical="center" shrinkToFit="1"/>
    </xf>
    <xf numFmtId="0" fontId="19" fillId="0" borderId="53" xfId="0" applyFont="1" applyFill="1" applyBorder="1" applyAlignment="1" applyProtection="1">
      <alignment horizontal="center" vertical="center" shrinkToFit="1"/>
      <protection locked="0"/>
    </xf>
    <xf numFmtId="0" fontId="20" fillId="0" borderId="10" xfId="0" applyFont="1" applyFill="1" applyBorder="1" applyAlignment="1" applyProtection="1">
      <alignment horizontal="center" vertical="center" shrinkToFit="1"/>
      <protection locked="0"/>
    </xf>
    <xf numFmtId="0" fontId="19" fillId="0" borderId="5" xfId="0" applyFont="1" applyFill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4" fillId="0" borderId="56" xfId="0" applyFont="1" applyBorder="1" applyAlignment="1">
      <alignment horizontal="center" vertical="center" shrinkToFit="1"/>
    </xf>
    <xf numFmtId="0" fontId="4" fillId="0" borderId="57" xfId="0" applyFont="1" applyBorder="1" applyAlignment="1">
      <alignment horizontal="center" vertical="center" shrinkToFit="1"/>
    </xf>
    <xf numFmtId="0" fontId="4" fillId="0" borderId="58" xfId="0" applyFont="1" applyBorder="1" applyAlignment="1">
      <alignment horizontal="center" vertical="center" shrinkToFit="1"/>
    </xf>
    <xf numFmtId="0" fontId="16" fillId="6" borderId="60" xfId="0" applyFont="1" applyFill="1" applyBorder="1" applyAlignment="1">
      <alignment horizontal="center" vertical="center" wrapText="1"/>
    </xf>
    <xf numFmtId="0" fontId="16" fillId="6" borderId="61" xfId="0" applyFont="1" applyFill="1" applyBorder="1" applyAlignment="1">
      <alignment horizontal="center" vertical="center" wrapText="1"/>
    </xf>
    <xf numFmtId="0" fontId="19" fillId="2" borderId="50" xfId="0" applyFont="1" applyFill="1" applyBorder="1" applyAlignment="1" applyProtection="1">
      <alignment horizontal="center" vertical="center" shrinkToFit="1"/>
      <protection locked="0"/>
    </xf>
    <xf numFmtId="0" fontId="20" fillId="2" borderId="49" xfId="0" applyFont="1" applyFill="1" applyBorder="1" applyAlignment="1" applyProtection="1">
      <alignment horizontal="center" vertical="center" shrinkToFit="1"/>
      <protection locked="0"/>
    </xf>
    <xf numFmtId="0" fontId="16" fillId="6" borderId="62" xfId="0" applyFont="1" applyFill="1" applyBorder="1" applyAlignment="1">
      <alignment horizontal="center" vertical="center" wrapText="1"/>
    </xf>
    <xf numFmtId="0" fontId="19" fillId="2" borderId="34" xfId="0" applyFont="1" applyFill="1" applyBorder="1" applyAlignment="1" applyProtection="1">
      <alignment horizontal="center" vertical="center" shrinkToFit="1"/>
      <protection locked="0"/>
    </xf>
    <xf numFmtId="0" fontId="14" fillId="0" borderId="48" xfId="0" applyFont="1" applyBorder="1" applyAlignment="1">
      <alignment horizontal="center" vertical="center" wrapText="1"/>
    </xf>
    <xf numFmtId="0" fontId="16" fillId="6" borderId="63" xfId="0" applyFont="1" applyFill="1" applyBorder="1" applyAlignment="1">
      <alignment horizontal="center" vertical="center" wrapText="1"/>
    </xf>
    <xf numFmtId="0" fontId="16" fillId="6" borderId="48" xfId="0" applyFont="1" applyFill="1" applyBorder="1" applyAlignment="1">
      <alignment horizontal="center" vertical="center" wrapText="1"/>
    </xf>
    <xf numFmtId="0" fontId="0" fillId="0" borderId="13" xfId="0" applyBorder="1" applyAlignment="1" applyProtection="1">
      <alignment horizontal="center" vertical="center" shrinkToFit="1"/>
      <protection locked="0"/>
    </xf>
    <xf numFmtId="0" fontId="7" fillId="0" borderId="42" xfId="0" applyFont="1" applyBorder="1" applyAlignment="1" applyProtection="1">
      <alignment horizontal="center" vertical="center" shrinkToFit="1"/>
      <protection locked="0"/>
    </xf>
    <xf numFmtId="0" fontId="20" fillId="2" borderId="51" xfId="0" applyFont="1" applyFill="1" applyBorder="1" applyAlignment="1" applyProtection="1">
      <alignment horizontal="center" vertical="center" shrinkToFit="1"/>
      <protection locked="0"/>
    </xf>
    <xf numFmtId="0" fontId="7" fillId="8" borderId="46" xfId="0" applyFont="1" applyFill="1" applyBorder="1" applyAlignment="1">
      <alignment horizontal="center" vertical="center" wrapText="1"/>
    </xf>
    <xf numFmtId="0" fontId="7" fillId="8" borderId="44" xfId="0" applyFont="1" applyFill="1" applyBorder="1" applyAlignment="1">
      <alignment horizontal="center" vertical="center" wrapText="1"/>
    </xf>
    <xf numFmtId="0" fontId="7" fillId="8" borderId="47" xfId="0" applyFont="1" applyFill="1" applyBorder="1" applyAlignment="1">
      <alignment horizontal="center" vertical="center" wrapText="1"/>
    </xf>
    <xf numFmtId="0" fontId="0" fillId="0" borderId="41" xfId="0" applyBorder="1" applyAlignment="1" applyProtection="1">
      <alignment horizontal="center" vertical="center" shrinkToFit="1"/>
      <protection locked="0"/>
    </xf>
    <xf numFmtId="0" fontId="19" fillId="3" borderId="34" xfId="0" applyFont="1" applyFill="1" applyBorder="1" applyAlignment="1" applyProtection="1">
      <alignment horizontal="center" vertical="center" shrinkToFit="1"/>
      <protection locked="0"/>
    </xf>
    <xf numFmtId="0" fontId="20" fillId="3" borderId="49" xfId="0" applyFont="1" applyFill="1" applyBorder="1" applyAlignment="1" applyProtection="1">
      <alignment horizontal="center" vertical="center" shrinkToFit="1"/>
      <protection locked="0"/>
    </xf>
    <xf numFmtId="0" fontId="19" fillId="3" borderId="50" xfId="0" applyFont="1" applyFill="1" applyBorder="1" applyAlignment="1" applyProtection="1">
      <alignment horizontal="center" vertical="center" shrinkToFit="1"/>
      <protection locked="0"/>
    </xf>
    <xf numFmtId="0" fontId="20" fillId="3" borderId="51" xfId="0" applyFont="1" applyFill="1" applyBorder="1" applyAlignment="1" applyProtection="1">
      <alignment horizontal="center" vertical="center" shrinkToFit="1"/>
      <protection locked="0"/>
    </xf>
    <xf numFmtId="0" fontId="19" fillId="5" borderId="34" xfId="0" applyFont="1" applyFill="1" applyBorder="1" applyAlignment="1" applyProtection="1">
      <alignment horizontal="center" vertical="center" shrinkToFit="1"/>
      <protection locked="0"/>
    </xf>
    <xf numFmtId="0" fontId="20" fillId="5" borderId="49" xfId="0" applyFont="1" applyFill="1" applyBorder="1" applyAlignment="1" applyProtection="1">
      <alignment horizontal="center" vertical="center" shrinkToFit="1"/>
      <protection locked="0"/>
    </xf>
    <xf numFmtId="0" fontId="19" fillId="5" borderId="50" xfId="0" applyFont="1" applyFill="1" applyBorder="1" applyAlignment="1" applyProtection="1">
      <alignment horizontal="center" vertical="center" shrinkToFit="1"/>
      <protection locked="0"/>
    </xf>
    <xf numFmtId="0" fontId="20" fillId="5" borderId="51" xfId="0" applyFont="1" applyFill="1" applyBorder="1" applyAlignment="1" applyProtection="1">
      <alignment horizontal="center" vertical="center" shrinkToFit="1"/>
      <protection locked="0"/>
    </xf>
    <xf numFmtId="0" fontId="19" fillId="4" borderId="34" xfId="0" applyFont="1" applyFill="1" applyBorder="1" applyAlignment="1" applyProtection="1">
      <alignment horizontal="center" vertical="center" shrinkToFit="1"/>
      <protection locked="0"/>
    </xf>
    <xf numFmtId="0" fontId="20" fillId="4" borderId="49" xfId="0" applyFont="1" applyFill="1" applyBorder="1" applyAlignment="1" applyProtection="1">
      <alignment horizontal="center" vertical="center" shrinkToFit="1"/>
      <protection locked="0"/>
    </xf>
    <xf numFmtId="0" fontId="19" fillId="4" borderId="50" xfId="0" applyFont="1" applyFill="1" applyBorder="1" applyAlignment="1" applyProtection="1">
      <alignment horizontal="center" vertical="center" shrinkToFit="1"/>
      <protection locked="0"/>
    </xf>
    <xf numFmtId="0" fontId="20" fillId="4" borderId="51" xfId="0" applyFont="1" applyFill="1" applyBorder="1" applyAlignment="1" applyProtection="1">
      <alignment horizontal="center" vertical="center" shrinkToFit="1"/>
      <protection locked="0"/>
    </xf>
    <xf numFmtId="0" fontId="24" fillId="0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  <color rgb="FFCCFFFF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8FA07-C000-44D5-A50F-5C5EB3C99C72}">
  <dimension ref="B1:R23"/>
  <sheetViews>
    <sheetView tabSelected="1" zoomScale="70" zoomScaleNormal="70" workbookViewId="0">
      <selection activeCell="G16" sqref="G16"/>
    </sheetView>
  </sheetViews>
  <sheetFormatPr baseColWidth="10" defaultColWidth="9" defaultRowHeight="19.5" customHeight="1"/>
  <cols>
    <col min="1" max="1" width="9" style="1"/>
    <col min="2" max="2" width="5" style="1" bestFit="1" customWidth="1"/>
    <col min="3" max="3" width="22.5" style="1" customWidth="1"/>
    <col min="4" max="4" width="4.5" style="1" bestFit="1" customWidth="1"/>
    <col min="5" max="5" width="22.5" style="1" customWidth="1"/>
    <col min="6" max="6" width="4.5" style="1" bestFit="1" customWidth="1"/>
    <col min="7" max="7" width="22.5" style="1" customWidth="1"/>
    <col min="8" max="8" width="4.5" style="1" bestFit="1" customWidth="1"/>
    <col min="9" max="9" width="22.5" style="1" customWidth="1"/>
    <col min="10" max="10" width="4.5" style="1" bestFit="1" customWidth="1"/>
    <col min="11" max="11" width="10.33203125" style="1" customWidth="1"/>
    <col min="12" max="12" width="6" style="1" bestFit="1" customWidth="1"/>
    <col min="13" max="16" width="19.5" style="1" customWidth="1"/>
    <col min="17" max="17" width="9" style="1"/>
    <col min="18" max="18" width="10" style="1" customWidth="1"/>
    <col min="19" max="16384" width="9" style="1"/>
  </cols>
  <sheetData>
    <row r="1" spans="2:18" ht="19.5" customHeight="1">
      <c r="B1" s="123" t="s">
        <v>75</v>
      </c>
      <c r="C1" s="123"/>
      <c r="D1" s="123"/>
      <c r="E1" s="123"/>
      <c r="F1" s="123"/>
      <c r="G1" s="123"/>
      <c r="H1" s="123"/>
      <c r="I1" s="123"/>
      <c r="J1" s="123"/>
      <c r="K1" s="114"/>
      <c r="L1" s="124" t="s">
        <v>79</v>
      </c>
      <c r="M1" s="124"/>
      <c r="N1" s="124"/>
      <c r="O1" s="124"/>
      <c r="P1" s="124"/>
    </row>
    <row r="2" spans="2:18" ht="19.5" customHeight="1">
      <c r="B2" s="123"/>
      <c r="C2" s="123"/>
      <c r="D2" s="123"/>
      <c r="E2" s="123"/>
      <c r="F2" s="123"/>
      <c r="G2" s="123"/>
      <c r="H2" s="123"/>
      <c r="I2" s="123"/>
      <c r="J2" s="123"/>
      <c r="K2" s="114"/>
      <c r="L2" s="124"/>
      <c r="M2" s="124"/>
      <c r="N2" s="124"/>
      <c r="O2" s="124"/>
      <c r="P2" s="124"/>
    </row>
    <row r="3" spans="2:18" ht="19.5" customHeight="1" thickBot="1">
      <c r="K3" s="5"/>
      <c r="P3" s="113" t="s">
        <v>74</v>
      </c>
      <c r="R3" s="2"/>
    </row>
    <row r="4" spans="2:18" ht="19.5" customHeight="1" thickBot="1">
      <c r="B4" s="3" t="s">
        <v>33</v>
      </c>
      <c r="C4" s="6" t="s">
        <v>6</v>
      </c>
      <c r="D4" s="10" t="s">
        <v>20</v>
      </c>
      <c r="E4" s="6" t="s">
        <v>16</v>
      </c>
      <c r="F4" s="10" t="s">
        <v>21</v>
      </c>
      <c r="G4" s="11" t="s">
        <v>9</v>
      </c>
      <c r="H4" s="8" t="s">
        <v>29</v>
      </c>
      <c r="I4" s="11" t="s">
        <v>4</v>
      </c>
      <c r="J4" s="8" t="s">
        <v>54</v>
      </c>
      <c r="K4" s="5"/>
      <c r="L4" s="29"/>
      <c r="M4" s="121" t="s">
        <v>31</v>
      </c>
      <c r="N4" s="122"/>
      <c r="O4" s="121" t="s">
        <v>32</v>
      </c>
      <c r="P4" s="122"/>
      <c r="R4" s="2"/>
    </row>
    <row r="5" spans="2:18" ht="19.5" customHeight="1">
      <c r="B5" s="3" t="s">
        <v>34</v>
      </c>
      <c r="C5" s="6" t="s">
        <v>14</v>
      </c>
      <c r="D5" s="10" t="s">
        <v>24</v>
      </c>
      <c r="E5" s="11" t="s">
        <v>2</v>
      </c>
      <c r="F5" s="8" t="s">
        <v>21</v>
      </c>
      <c r="G5" s="6" t="s">
        <v>10</v>
      </c>
      <c r="H5" s="10" t="s">
        <v>20</v>
      </c>
      <c r="I5" s="11" t="s">
        <v>12</v>
      </c>
      <c r="J5" s="8" t="s">
        <v>23</v>
      </c>
      <c r="K5" s="5"/>
      <c r="L5" s="22">
        <v>0.35416666666666669</v>
      </c>
      <c r="M5" s="23" t="str">
        <f>C4</f>
        <v>中野島FC</v>
      </c>
      <c r="N5" s="24" t="str">
        <f>E4</f>
        <v>FC オーパスワン</v>
      </c>
      <c r="O5" s="23" t="str">
        <f>G4</f>
        <v>CFGヴェントU11</v>
      </c>
      <c r="P5" s="24" t="str">
        <f>I4</f>
        <v>マルバfc</v>
      </c>
      <c r="R5" s="2"/>
    </row>
    <row r="6" spans="2:18" ht="19.5" customHeight="1">
      <c r="B6" s="3" t="s">
        <v>35</v>
      </c>
      <c r="C6" s="11" t="s">
        <v>17</v>
      </c>
      <c r="D6" s="8" t="s">
        <v>26</v>
      </c>
      <c r="E6" s="11" t="s">
        <v>0</v>
      </c>
      <c r="F6" s="8" t="s">
        <v>20</v>
      </c>
      <c r="G6" s="6" t="s">
        <v>19</v>
      </c>
      <c r="H6" s="10" t="s">
        <v>25</v>
      </c>
      <c r="I6" s="6" t="s">
        <v>8</v>
      </c>
      <c r="J6" s="10" t="s">
        <v>21</v>
      </c>
      <c r="K6" s="5"/>
      <c r="L6" s="25">
        <v>0.375</v>
      </c>
      <c r="M6" s="14" t="str">
        <f>C5</f>
        <v>F.C PARAVRA</v>
      </c>
      <c r="N6" s="15" t="str">
        <f>E5</f>
        <v>FCレガーロ</v>
      </c>
      <c r="O6" s="14" t="str">
        <f>G5</f>
        <v>FCパーシモン</v>
      </c>
      <c r="P6" s="15" t="str">
        <f>I5</f>
        <v>オリヴェイレンセジャパンアカデミー</v>
      </c>
      <c r="R6" s="2"/>
    </row>
    <row r="7" spans="2:18" ht="19.5" customHeight="1">
      <c r="B7" s="4" t="s">
        <v>36</v>
      </c>
      <c r="C7" s="7" t="s">
        <v>7</v>
      </c>
      <c r="D7" s="12" t="s">
        <v>20</v>
      </c>
      <c r="E7" s="13" t="s">
        <v>11</v>
      </c>
      <c r="F7" s="9" t="s">
        <v>27</v>
      </c>
      <c r="G7" s="13" t="s">
        <v>13</v>
      </c>
      <c r="H7" s="9" t="s">
        <v>23</v>
      </c>
      <c r="I7" s="7" t="s">
        <v>18</v>
      </c>
      <c r="J7" s="12" t="s">
        <v>25</v>
      </c>
      <c r="K7" s="5"/>
      <c r="L7" s="25">
        <v>0.39583333333333331</v>
      </c>
      <c r="M7" s="14" t="str">
        <f>C6</f>
        <v>T.C.F.C.</v>
      </c>
      <c r="N7" s="15" t="str">
        <f>E6</f>
        <v>ヴェントサッカー塾</v>
      </c>
      <c r="O7" s="14" t="str">
        <f>G6</f>
        <v>湘南SS</v>
      </c>
      <c r="P7" s="15" t="str">
        <f>I6</f>
        <v>FCトリアネーロ町田</v>
      </c>
      <c r="R7" s="2"/>
    </row>
    <row r="8" spans="2:18" ht="19.5" customHeight="1">
      <c r="B8" s="4" t="s">
        <v>37</v>
      </c>
      <c r="C8" s="13" t="s">
        <v>15</v>
      </c>
      <c r="D8" s="9" t="s">
        <v>24</v>
      </c>
      <c r="E8" s="7" t="s">
        <v>3</v>
      </c>
      <c r="F8" s="12" t="s">
        <v>21</v>
      </c>
      <c r="G8" s="13" t="s">
        <v>5</v>
      </c>
      <c r="H8" s="9" t="s">
        <v>20</v>
      </c>
      <c r="I8" s="7" t="s">
        <v>1</v>
      </c>
      <c r="J8" s="12" t="s">
        <v>22</v>
      </c>
      <c r="K8" s="5"/>
      <c r="L8" s="25">
        <v>0.41666666666666669</v>
      </c>
      <c r="M8" s="14" t="str">
        <f t="shared" ref="M8:M13" si="0">M5</f>
        <v>中野島FC</v>
      </c>
      <c r="N8" s="15" t="str">
        <f>O5</f>
        <v>CFGヴェントU11</v>
      </c>
      <c r="O8" s="14" t="str">
        <f>N5</f>
        <v>FC オーパスワン</v>
      </c>
      <c r="P8" s="15" t="str">
        <f>P5</f>
        <v>マルバfc</v>
      </c>
      <c r="R8" s="2"/>
    </row>
    <row r="9" spans="2:18" ht="19.5" customHeight="1">
      <c r="L9" s="25">
        <v>0.4375</v>
      </c>
      <c r="M9" s="14" t="str">
        <f t="shared" si="0"/>
        <v>F.C PARAVRA</v>
      </c>
      <c r="N9" s="15" t="str">
        <f>O6</f>
        <v>FCパーシモン</v>
      </c>
      <c r="O9" s="14" t="str">
        <f>N6</f>
        <v>FCレガーロ</v>
      </c>
      <c r="P9" s="15" t="str">
        <f>P6</f>
        <v>オリヴェイレンセジャパンアカデミー</v>
      </c>
      <c r="R9" s="2"/>
    </row>
    <row r="10" spans="2:18" ht="19.5" customHeight="1">
      <c r="L10" s="25">
        <v>0.45833333333333331</v>
      </c>
      <c r="M10" s="14" t="str">
        <f t="shared" si="0"/>
        <v>T.C.F.C.</v>
      </c>
      <c r="N10" s="15" t="str">
        <f>O7</f>
        <v>湘南SS</v>
      </c>
      <c r="O10" s="14" t="str">
        <f>N7</f>
        <v>ヴェントサッカー塾</v>
      </c>
      <c r="P10" s="15" t="str">
        <f>P7</f>
        <v>FCトリアネーロ町田</v>
      </c>
      <c r="R10" s="2"/>
    </row>
    <row r="11" spans="2:18" ht="19.5" customHeight="1">
      <c r="L11" s="25">
        <v>0.47916666666666669</v>
      </c>
      <c r="M11" s="14" t="str">
        <f t="shared" si="0"/>
        <v>中野島FC</v>
      </c>
      <c r="N11" s="15" t="str">
        <f>P8</f>
        <v>マルバfc</v>
      </c>
      <c r="O11" s="14" t="str">
        <f>O8</f>
        <v>FC オーパスワン</v>
      </c>
      <c r="P11" s="15" t="str">
        <f>N8</f>
        <v>CFGヴェントU11</v>
      </c>
      <c r="R11" s="2"/>
    </row>
    <row r="12" spans="2:18" ht="19.5" customHeight="1">
      <c r="K12" s="5"/>
      <c r="L12" s="25">
        <v>0.5</v>
      </c>
      <c r="M12" s="14" t="str">
        <f t="shared" si="0"/>
        <v>F.C PARAVRA</v>
      </c>
      <c r="N12" s="15" t="str">
        <f>P9</f>
        <v>オリヴェイレンセジャパンアカデミー</v>
      </c>
      <c r="O12" s="14" t="str">
        <f>O9</f>
        <v>FCレガーロ</v>
      </c>
      <c r="P12" s="15" t="str">
        <f>N9</f>
        <v>FCパーシモン</v>
      </c>
      <c r="R12" s="2"/>
    </row>
    <row r="13" spans="2:18" ht="19.5" customHeight="1" thickBot="1">
      <c r="K13" s="5"/>
      <c r="L13" s="26">
        <v>0.52083333333333337</v>
      </c>
      <c r="M13" s="27" t="str">
        <f t="shared" si="0"/>
        <v>T.C.F.C.</v>
      </c>
      <c r="N13" s="28" t="str">
        <f>P10</f>
        <v>FCトリアネーロ町田</v>
      </c>
      <c r="O13" s="27" t="str">
        <f>O10</f>
        <v>ヴェントサッカー塾</v>
      </c>
      <c r="P13" s="28" t="str">
        <f>N10</f>
        <v>湘南SS</v>
      </c>
      <c r="R13" s="2"/>
    </row>
    <row r="14" spans="2:18" ht="19.5" customHeight="1">
      <c r="K14" s="5"/>
      <c r="L14" s="30">
        <v>0.54166666666666663</v>
      </c>
      <c r="M14" s="20"/>
      <c r="N14" s="21"/>
      <c r="O14" s="20"/>
      <c r="P14" s="21"/>
      <c r="R14" s="2"/>
    </row>
    <row r="15" spans="2:18" ht="19.5" customHeight="1">
      <c r="K15" s="5"/>
      <c r="L15" s="35">
        <v>0.55902777777777779</v>
      </c>
      <c r="M15" s="119" t="s">
        <v>28</v>
      </c>
      <c r="N15" s="120"/>
      <c r="O15" s="36"/>
      <c r="P15" s="37"/>
      <c r="R15" s="2"/>
    </row>
    <row r="16" spans="2:18" ht="19.5" customHeight="1" thickBot="1">
      <c r="K16" s="5"/>
      <c r="L16" s="35">
        <v>0.57638888888888895</v>
      </c>
      <c r="M16" s="119" t="s">
        <v>30</v>
      </c>
      <c r="N16" s="120"/>
      <c r="O16" s="36"/>
      <c r="P16" s="37"/>
      <c r="R16" s="2"/>
    </row>
    <row r="17" spans="12:18" ht="19.5" customHeight="1">
      <c r="L17" s="32">
        <v>0.59722222222222221</v>
      </c>
      <c r="M17" s="33" t="str">
        <f>C7</f>
        <v>川崎フロンターレ</v>
      </c>
      <c r="N17" s="34" t="str">
        <f>E7</f>
        <v>P.S.T.C.ロンドリーナ</v>
      </c>
      <c r="O17" s="33" t="str">
        <f>G7</f>
        <v>VESPAS FC</v>
      </c>
      <c r="P17" s="34" t="str">
        <f>I7</f>
        <v>ロコ湘南</v>
      </c>
      <c r="R17" s="2"/>
    </row>
    <row r="18" spans="12:18" ht="19.5" customHeight="1">
      <c r="L18" s="31">
        <v>0.61805555555555558</v>
      </c>
      <c r="M18" s="16" t="str">
        <f>C8</f>
        <v>FC vinculo</v>
      </c>
      <c r="N18" s="17" t="str">
        <f>E8</f>
        <v>ガナドールFC</v>
      </c>
      <c r="O18" s="16" t="str">
        <f>G8</f>
        <v>プルチーニFC</v>
      </c>
      <c r="P18" s="17" t="str">
        <f>I8</f>
        <v>CFG-YOKOHAMA</v>
      </c>
      <c r="R18" s="2"/>
    </row>
    <row r="19" spans="12:18" ht="19.5" customHeight="1">
      <c r="L19" s="31">
        <v>0.63888888888888895</v>
      </c>
      <c r="M19" s="16" t="str">
        <f>M17</f>
        <v>川崎フロンターレ</v>
      </c>
      <c r="N19" s="17" t="str">
        <f>O17</f>
        <v>VESPAS FC</v>
      </c>
      <c r="O19" s="16" t="str">
        <f>N17</f>
        <v>P.S.T.C.ロンドリーナ</v>
      </c>
      <c r="P19" s="17" t="str">
        <f>P17</f>
        <v>ロコ湘南</v>
      </c>
      <c r="R19" s="2"/>
    </row>
    <row r="20" spans="12:18" ht="19.5" customHeight="1">
      <c r="L20" s="31">
        <v>0.65972222222222221</v>
      </c>
      <c r="M20" s="16" t="str">
        <f>M18</f>
        <v>FC vinculo</v>
      </c>
      <c r="N20" s="17" t="str">
        <f>O18</f>
        <v>プルチーニFC</v>
      </c>
      <c r="O20" s="16" t="str">
        <f>N18</f>
        <v>ガナドールFC</v>
      </c>
      <c r="P20" s="17" t="str">
        <f>P18</f>
        <v>CFG-YOKOHAMA</v>
      </c>
      <c r="R20" s="2"/>
    </row>
    <row r="21" spans="12:18" ht="19.5" customHeight="1" thickBot="1">
      <c r="L21" s="31">
        <v>0.68055555555555547</v>
      </c>
      <c r="M21" s="16" t="str">
        <f>M19</f>
        <v>川崎フロンターレ</v>
      </c>
      <c r="N21" s="17" t="str">
        <f>P19</f>
        <v>ロコ湘南</v>
      </c>
      <c r="O21" s="18" t="str">
        <f>O19</f>
        <v>P.S.T.C.ロンドリーナ</v>
      </c>
      <c r="P21" s="19" t="str">
        <f>N19</f>
        <v>VESPAS FC</v>
      </c>
      <c r="R21" s="2"/>
    </row>
    <row r="22" spans="12:18" ht="19.5" customHeight="1">
      <c r="L22" s="31">
        <v>0.70138888888888884</v>
      </c>
      <c r="M22" s="16" t="str">
        <f>M20</f>
        <v>FC vinculo</v>
      </c>
      <c r="N22" s="17" t="str">
        <f>P20</f>
        <v>CFG-YOKOHAMA</v>
      </c>
    </row>
    <row r="23" spans="12:18" ht="19.5" customHeight="1" thickBot="1">
      <c r="L23" s="116">
        <v>0.72222222222222221</v>
      </c>
      <c r="M23" s="117" t="str">
        <f>O20</f>
        <v>ガナドールFC</v>
      </c>
      <c r="N23" s="118" t="str">
        <f>N20</f>
        <v>プルチーニFC</v>
      </c>
    </row>
  </sheetData>
  <mergeCells count="6">
    <mergeCell ref="M15:N15"/>
    <mergeCell ref="M16:N16"/>
    <mergeCell ref="M4:N4"/>
    <mergeCell ref="O4:P4"/>
    <mergeCell ref="B1:J2"/>
    <mergeCell ref="L1:P2"/>
  </mergeCells>
  <phoneticPr fontId="1"/>
  <pageMargins left="0.25" right="0.25" top="0.75" bottom="0.75" header="0.3" footer="0.3"/>
  <pageSetup paperSize="9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774F6-DEF0-4E28-86D0-C82E37FC92D6}">
  <sheetPr>
    <pageSetUpPr fitToPage="1"/>
  </sheetPr>
  <dimension ref="A1:AG86"/>
  <sheetViews>
    <sheetView topLeftCell="A79" zoomScale="60" zoomScaleNormal="60" workbookViewId="0">
      <selection activeCell="AH73" sqref="AH73"/>
    </sheetView>
  </sheetViews>
  <sheetFormatPr baseColWidth="10" defaultColWidth="9" defaultRowHeight="20.5" customHeight="1" outlineLevelRow="1" outlineLevelCol="1"/>
  <cols>
    <col min="1" max="1" width="18.5" style="66" customWidth="1"/>
    <col min="2" max="13" width="4.5" style="66" customWidth="1"/>
    <col min="14" max="21" width="4.5" style="66" hidden="1" customWidth="1" outlineLevel="1"/>
    <col min="22" max="22" width="9" style="66" hidden="1" customWidth="1" outlineLevel="1"/>
    <col min="23" max="23" width="7.1640625" style="66" customWidth="1" collapsed="1"/>
    <col min="24" max="30" width="7.1640625" style="66" customWidth="1"/>
    <col min="31" max="16384" width="9" style="66"/>
  </cols>
  <sheetData>
    <row r="1" spans="1:32" ht="20.5" customHeight="1">
      <c r="A1" s="125" t="s">
        <v>78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</row>
    <row r="2" spans="1:32" ht="20.5" customHeight="1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</row>
    <row r="3" spans="1:32" customFormat="1" ht="20.5" customHeight="1">
      <c r="A3" s="126"/>
      <c r="B3" s="127"/>
      <c r="C3" s="127"/>
      <c r="D3" s="67"/>
      <c r="E3" s="67"/>
      <c r="F3" s="67"/>
      <c r="G3" s="67"/>
      <c r="H3" s="67"/>
      <c r="I3" s="67"/>
      <c r="J3" s="67"/>
      <c r="K3" s="67"/>
      <c r="L3" s="68"/>
      <c r="M3" s="68"/>
      <c r="N3" s="68"/>
      <c r="O3" s="68"/>
      <c r="P3" s="68"/>
      <c r="Q3" s="69"/>
      <c r="R3" s="128"/>
      <c r="S3" s="128"/>
      <c r="T3" s="129"/>
      <c r="U3" s="129"/>
      <c r="V3" s="129"/>
      <c r="W3" s="129"/>
      <c r="X3" s="128"/>
      <c r="Y3" s="128"/>
      <c r="Z3" s="130"/>
      <c r="AA3" s="130"/>
      <c r="AB3" s="130"/>
      <c r="AC3" s="130"/>
      <c r="AD3" s="130"/>
      <c r="AE3" s="61"/>
    </row>
    <row r="4" spans="1:32" customFormat="1" ht="24" customHeight="1">
      <c r="A4" s="108" t="s">
        <v>73</v>
      </c>
      <c r="B4" s="132" t="str">
        <f>IF(A5="","",A5)</f>
        <v>中野島FC</v>
      </c>
      <c r="C4" s="132"/>
      <c r="D4" s="133"/>
      <c r="E4" s="131" t="str">
        <f>IF(A7="","",A7)</f>
        <v>FC オーパスワン</v>
      </c>
      <c r="F4" s="132"/>
      <c r="G4" s="133"/>
      <c r="H4" s="131" t="str">
        <f>IF(A9="","",A9)</f>
        <v>CFGヴェントU11</v>
      </c>
      <c r="I4" s="132"/>
      <c r="J4" s="133"/>
      <c r="K4" s="131" t="str">
        <f>IF(A11="","",A11)</f>
        <v>マルバfc</v>
      </c>
      <c r="L4" s="132"/>
      <c r="M4" s="133"/>
      <c r="N4" s="131" t="str">
        <f>IF(A13="","",A13)</f>
        <v/>
      </c>
      <c r="O4" s="132"/>
      <c r="P4" s="133"/>
      <c r="Q4" s="131" t="str">
        <f>IF(A15="","",A15)</f>
        <v/>
      </c>
      <c r="R4" s="132"/>
      <c r="S4" s="133"/>
      <c r="T4" s="131" t="str">
        <f>IF(A17="","",A17)</f>
        <v/>
      </c>
      <c r="U4" s="132"/>
      <c r="V4" s="133"/>
      <c r="W4" s="104" t="s">
        <v>63</v>
      </c>
      <c r="X4" s="104" t="s">
        <v>64</v>
      </c>
      <c r="Y4" s="104" t="s">
        <v>65</v>
      </c>
      <c r="Z4" s="105" t="s">
        <v>66</v>
      </c>
      <c r="AA4" s="104" t="s">
        <v>67</v>
      </c>
      <c r="AB4" s="104" t="s">
        <v>68</v>
      </c>
      <c r="AC4" s="104" t="s">
        <v>69</v>
      </c>
      <c r="AD4" s="105" t="s">
        <v>70</v>
      </c>
      <c r="AE4" s="61"/>
      <c r="AF4" s="62"/>
    </row>
    <row r="5" spans="1:32" customFormat="1" ht="20.5" customHeight="1">
      <c r="A5" s="134" t="str">
        <f>'U12 (12日 予選)'!C4</f>
        <v>中野島FC</v>
      </c>
      <c r="B5" s="136" t="s">
        <v>71</v>
      </c>
      <c r="C5" s="136"/>
      <c r="D5" s="137"/>
      <c r="E5" s="140" t="str">
        <f>IF(B7="○","●",IF(B7="●","○",IF(B7="","","△")))</f>
        <v/>
      </c>
      <c r="F5" s="141"/>
      <c r="G5" s="142"/>
      <c r="H5" s="140" t="str">
        <f>IF(B9="○","●",IF(B9="●","○",IF(B9="","","△")))</f>
        <v/>
      </c>
      <c r="I5" s="141"/>
      <c r="J5" s="142"/>
      <c r="K5" s="140" t="str">
        <f>IF(B11="○","●",IF(B11="●","○",IF(B11="","","△")))</f>
        <v/>
      </c>
      <c r="L5" s="141"/>
      <c r="M5" s="142"/>
      <c r="N5" s="140" t="str">
        <f>IF(B13="○","●",IF(B13="●","○",IF(B13="","","△")))</f>
        <v/>
      </c>
      <c r="O5" s="141"/>
      <c r="P5" s="142"/>
      <c r="Q5" s="140" t="str">
        <f>IF(B15="○","●",IF(B15="●","○",IF(B15="","","△")))</f>
        <v/>
      </c>
      <c r="R5" s="141"/>
      <c r="S5" s="143"/>
      <c r="T5" s="144" t="str">
        <f>IF(B17="○","●",IF(B17="●","○",IF(B17="","","△")))</f>
        <v/>
      </c>
      <c r="U5" s="141"/>
      <c r="V5" s="143"/>
      <c r="W5" s="145" t="str">
        <f>IF(COUNTIF(B5:V5,"")=20,"",COUNTIF(B5:V5,"○"))</f>
        <v/>
      </c>
      <c r="X5" s="145" t="str">
        <f>IF(COUNTIF(B5:V5,"")=20,"",COUNTIF(B5:V5,"●"))</f>
        <v/>
      </c>
      <c r="Y5" s="145" t="str">
        <f>IF(COUNTIF(B5:V5,"")=20,"",COUNTIF(B5:V5,"△"))</f>
        <v/>
      </c>
      <c r="Z5" s="147" t="str">
        <f>IF(W5="","",W5*3+Y5)</f>
        <v/>
      </c>
      <c r="AA5" s="145" t="str">
        <f>IF(COUNTIF(B5:V5,"")=20,"",IF(B6="",0,B6)+IF(E6="",0,E6)+IF(H6="",0,H6)+IF(K6="",0,K6)+IF(N6="",0,N6)+IF(Q6="",0,Q6)+IF(T6="",0,T6))</f>
        <v/>
      </c>
      <c r="AB5" s="145" t="str">
        <f>IF(COUNTIF(B5:V5,"")=20,"",IF(D6="",0,D6)+IF(G6="",0,G6)+IF(J6="",0,J6)+IF(M6="",0,M6)+IF(P6="",0,P6)+IF(S6="",0,S6)+IF(V6="",0,V6))</f>
        <v/>
      </c>
      <c r="AC5" s="145" t="str">
        <f>IF(COUNTIF(B5:V5,"")=20,"",AA5-AB5)</f>
        <v/>
      </c>
      <c r="AD5" s="147" t="str">
        <f>IF(COUNTIF(B5:V5,"")=20,"",RANK(AE5,$AE$5:$AE$18,0))</f>
        <v/>
      </c>
      <c r="AE5" s="149" t="str">
        <f>IF(COUNTIF(B5:V5,"")=20,"",IF(Z5="",0,Z5*10000)+AC5*500+AA5*10)</f>
        <v/>
      </c>
      <c r="AF5" s="61"/>
    </row>
    <row r="6" spans="1:32" customFormat="1" ht="20.5" customHeight="1">
      <c r="A6" s="135"/>
      <c r="B6" s="138"/>
      <c r="C6" s="138"/>
      <c r="D6" s="139"/>
      <c r="E6" s="85" t="str">
        <f>IF(D8="","",D8)</f>
        <v/>
      </c>
      <c r="F6" s="86" t="s">
        <v>72</v>
      </c>
      <c r="G6" s="85" t="str">
        <f>IF(B8="","",B8)</f>
        <v/>
      </c>
      <c r="H6" s="87" t="str">
        <f>IF(D10="","",D10)</f>
        <v/>
      </c>
      <c r="I6" s="86" t="s">
        <v>72</v>
      </c>
      <c r="J6" s="88" t="str">
        <f>IF(B10="","",B10)</f>
        <v/>
      </c>
      <c r="K6" s="85" t="str">
        <f>IF(D12="","",D12)</f>
        <v/>
      </c>
      <c r="L6" s="86" t="s">
        <v>72</v>
      </c>
      <c r="M6" s="88" t="str">
        <f>IF(B12="","",B12)</f>
        <v/>
      </c>
      <c r="N6" s="85" t="str">
        <f>IF(D14="","",D14)</f>
        <v/>
      </c>
      <c r="O6" s="86" t="s">
        <v>72</v>
      </c>
      <c r="P6" s="88" t="str">
        <f>IF(B14="","",B14)</f>
        <v/>
      </c>
      <c r="Q6" s="85" t="str">
        <f>IF(D16="","",D16)</f>
        <v/>
      </c>
      <c r="R6" s="86" t="s">
        <v>72</v>
      </c>
      <c r="S6" s="88" t="str">
        <f>IF(B16="","",B16)</f>
        <v/>
      </c>
      <c r="T6" s="85" t="str">
        <f>IF(D18="","",D18)</f>
        <v/>
      </c>
      <c r="U6" s="86" t="s">
        <v>72</v>
      </c>
      <c r="V6" s="88" t="str">
        <f>IF(B18="","",B18)</f>
        <v/>
      </c>
      <c r="W6" s="146"/>
      <c r="X6" s="146"/>
      <c r="Y6" s="146"/>
      <c r="Z6" s="148"/>
      <c r="AA6" s="146"/>
      <c r="AB6" s="146"/>
      <c r="AC6" s="146"/>
      <c r="AD6" s="148"/>
      <c r="AE6" s="149"/>
      <c r="AF6" s="61"/>
    </row>
    <row r="7" spans="1:32" customFormat="1" ht="20.5" customHeight="1">
      <c r="A7" s="150" t="str">
        <f>'U12 (12日 予選)'!E4</f>
        <v>FC オーパスワン</v>
      </c>
      <c r="B7" s="151" t="str">
        <f>IF(B8&gt;D8,"○",IF(B8&lt;D8,"●",IF(B8="","","△")))</f>
        <v/>
      </c>
      <c r="C7" s="151"/>
      <c r="D7" s="152"/>
      <c r="E7" s="153" t="s">
        <v>71</v>
      </c>
      <c r="F7" s="136"/>
      <c r="G7" s="137"/>
      <c r="H7" s="140" t="str">
        <f>IF(E9="○","●",IF(E9="●","○",IF(E9="","","△")))</f>
        <v/>
      </c>
      <c r="I7" s="141"/>
      <c r="J7" s="142"/>
      <c r="K7" s="140" t="str">
        <f>IF(E11="○","●",IF(E11="●","○",IF(E11="","","△")))</f>
        <v/>
      </c>
      <c r="L7" s="141"/>
      <c r="M7" s="142"/>
      <c r="N7" s="140" t="str">
        <f>IF(E13="○","●",IF(E13="●","○",IF(E13="","","△")))</f>
        <v/>
      </c>
      <c r="O7" s="141"/>
      <c r="P7" s="142"/>
      <c r="Q7" s="140" t="str">
        <f>IF(E15="○","●",IF(E15="●","○",IF(E15="","","△")))</f>
        <v/>
      </c>
      <c r="R7" s="141"/>
      <c r="S7" s="143"/>
      <c r="T7" s="144" t="str">
        <f>IF(E17="○","●",IF(E17="●","○",IF(E17="","","△")))</f>
        <v/>
      </c>
      <c r="U7" s="141"/>
      <c r="V7" s="143"/>
      <c r="W7" s="155" t="str">
        <f>IF(COUNTIF(B7:V7,"")=20,"",COUNTIF(B7:V7,"○"))</f>
        <v/>
      </c>
      <c r="X7" s="145" t="str">
        <f>IF(COUNTIF(B7:V7,"")=20,"",COUNTIF(B7:V7,"●"))</f>
        <v/>
      </c>
      <c r="Y7" s="155" t="str">
        <f>IF(COUNTIF(B7:V7,"")=20,"",COUNTIF(B7:V7,"△"))</f>
        <v/>
      </c>
      <c r="Z7" s="156" t="str">
        <f>IF(W7="","",W7*3+Y7)</f>
        <v/>
      </c>
      <c r="AA7" s="155" t="str">
        <f>IF(COUNTIF(B7:V7,"")=20,"",IF(B8="",0,B8)+IF(E8="",0,E8)+IF(H8="",0,H8)+IF(K8="",0,K8)+IF(N8="",0,N8)+IF(Q8="",0,Q8)+IF(T8="",0,T8))</f>
        <v/>
      </c>
      <c r="AB7" s="155" t="str">
        <f>IF(COUNTIF(B7:V7,"")=20,"",IF(D8="",0,D8)+IF(G8="",0,G8)+IF(J8="",0,J8)+IF(M8="",0,M8)+IF(P8="",0,P8)+IF(S8="",0,S8)+IF(V8="",0,V8))</f>
        <v/>
      </c>
      <c r="AC7" s="155" t="str">
        <f>IF(COUNTIF(B7:V7,"")=20,"",AA7-AB7)</f>
        <v/>
      </c>
      <c r="AD7" s="156" t="str">
        <f>IF(COUNTIF(B7:V7,"")=20,"",RANK(AE7,$AE$5:$AE$18,0))</f>
        <v/>
      </c>
      <c r="AE7" s="149" t="str">
        <f>IF(COUNTIF(B7:V7,"")=20,"",IF(Z7="",0,Z7*10000)+AC7*500+AA7*10)</f>
        <v/>
      </c>
      <c r="AF7" s="61"/>
    </row>
    <row r="8" spans="1:32" customFormat="1" ht="20.5" customHeight="1">
      <c r="A8" s="135"/>
      <c r="B8" s="84"/>
      <c r="C8" s="86" t="s">
        <v>72</v>
      </c>
      <c r="D8" s="89"/>
      <c r="E8" s="154"/>
      <c r="F8" s="138"/>
      <c r="G8" s="139"/>
      <c r="H8" s="85" t="str">
        <f>IF(G10="","",G10)</f>
        <v/>
      </c>
      <c r="I8" s="86" t="s">
        <v>72</v>
      </c>
      <c r="J8" s="88" t="str">
        <f>IF(E10="","",E10)</f>
        <v/>
      </c>
      <c r="K8" s="85" t="str">
        <f>IF(G12="","",G12)</f>
        <v/>
      </c>
      <c r="L8" s="86" t="s">
        <v>72</v>
      </c>
      <c r="M8" s="88" t="str">
        <f>IF(E12="","",E12)</f>
        <v/>
      </c>
      <c r="N8" s="85" t="str">
        <f>IF(G14="","",G14)</f>
        <v/>
      </c>
      <c r="O8" s="86" t="s">
        <v>72</v>
      </c>
      <c r="P8" s="88" t="str">
        <f>IF(E14="","",E14)</f>
        <v/>
      </c>
      <c r="Q8" s="85" t="str">
        <f>IF(G16="","",G16)</f>
        <v/>
      </c>
      <c r="R8" s="86" t="s">
        <v>72</v>
      </c>
      <c r="S8" s="88" t="str">
        <f>IF(E16="","",E16)</f>
        <v/>
      </c>
      <c r="T8" s="85" t="str">
        <f>IF(G18="","",G18)</f>
        <v/>
      </c>
      <c r="U8" s="86" t="s">
        <v>72</v>
      </c>
      <c r="V8" s="88" t="str">
        <f>IF(E18="","",E18)</f>
        <v/>
      </c>
      <c r="W8" s="146"/>
      <c r="X8" s="146"/>
      <c r="Y8" s="146"/>
      <c r="Z8" s="148"/>
      <c r="AA8" s="146"/>
      <c r="AB8" s="146"/>
      <c r="AC8" s="146"/>
      <c r="AD8" s="148"/>
      <c r="AE8" s="149"/>
      <c r="AF8" s="61"/>
    </row>
    <row r="9" spans="1:32" customFormat="1" ht="20.5" customHeight="1">
      <c r="A9" s="150" t="str">
        <f>'U12 (12日 予選)'!G4</f>
        <v>CFGヴェントU11</v>
      </c>
      <c r="B9" s="151" t="str">
        <f>IF(B10&gt;D10,"○",IF(B10&lt;D10,"●",IF(B10="","","△")))</f>
        <v/>
      </c>
      <c r="C9" s="151"/>
      <c r="D9" s="152"/>
      <c r="E9" s="157" t="str">
        <f>IF(E10&gt;G10,"○",IF(E10&lt;G10,"●",IF(E10="","","△")))</f>
        <v/>
      </c>
      <c r="F9" s="151"/>
      <c r="G9" s="152"/>
      <c r="H9" s="153" t="s">
        <v>71</v>
      </c>
      <c r="I9" s="136"/>
      <c r="J9" s="137"/>
      <c r="K9" s="140" t="str">
        <f>IF(H11="○","●",IF(H11="●","○",IF(H11="","","△")))</f>
        <v/>
      </c>
      <c r="L9" s="141"/>
      <c r="M9" s="142"/>
      <c r="N9" s="140" t="str">
        <f>IF(H13="○","●",IF(H13="●","○",IF(H13="","","△")))</f>
        <v/>
      </c>
      <c r="O9" s="141"/>
      <c r="P9" s="142"/>
      <c r="Q9" s="140" t="str">
        <f>IF(H15="○","●",IF(H15="●","○",IF(H15="","","△")))</f>
        <v/>
      </c>
      <c r="R9" s="141"/>
      <c r="S9" s="143"/>
      <c r="T9" s="144" t="str">
        <f>IF(H17="○","●",IF(H17="●","○",IF(H17="","","△")))</f>
        <v/>
      </c>
      <c r="U9" s="141"/>
      <c r="V9" s="143"/>
      <c r="W9" s="155" t="str">
        <f>IF(COUNTIF(B9:V9,"")=20,"",COUNTIF(B9:V9,"○"))</f>
        <v/>
      </c>
      <c r="X9" s="145" t="str">
        <f>IF(COUNTIF(B9:V9,"")=20,"",COUNTIF(B9:V9,"●"))</f>
        <v/>
      </c>
      <c r="Y9" s="155" t="str">
        <f>IF(COUNTIF(B9:V9,"")=20,"",COUNTIF(B9:V9,"△"))</f>
        <v/>
      </c>
      <c r="Z9" s="156" t="str">
        <f>IF(W9="","",W9*3+Y9)</f>
        <v/>
      </c>
      <c r="AA9" s="155" t="str">
        <f>IF(COUNTIF(B9:V9,"")=20,"",IF(B10="",0,B10)+IF(E10="",0,E10)+IF(H10="",0,H10)+IF(K10="",0,K10)+IF(N10="",0,N10)+IF(Q10="",0,Q10)+IF(T10="",0,T10))</f>
        <v/>
      </c>
      <c r="AB9" s="155" t="str">
        <f>IF(COUNTIF(B9:V9,"")=20,"",IF(D10="",0,D10)+IF(G10="",0,G10)+IF(J10="",0,J10)+IF(M10="",0,M10)+IF(P10="",0,P10)+IF(S10="",0,S10)+IF(V10="",0,V10))</f>
        <v/>
      </c>
      <c r="AC9" s="155" t="str">
        <f>IF(COUNTIF(B9:V9,"")=20,"",AA9-AB9)</f>
        <v/>
      </c>
      <c r="AD9" s="156" t="str">
        <f>IF(COUNTIF(B9:V9,"")=20,"",RANK(AE9,$AE$5:$AE$18,0))</f>
        <v/>
      </c>
      <c r="AE9" s="149" t="str">
        <f>IF(COUNTIF(B9:V9,"")=20,"",IF(Z9="",0,Z9*10000)+AC9*500+AA9*10)</f>
        <v/>
      </c>
      <c r="AF9" s="61"/>
    </row>
    <row r="10" spans="1:32" customFormat="1" ht="20.5" customHeight="1">
      <c r="A10" s="135"/>
      <c r="B10" s="84"/>
      <c r="C10" s="86" t="s">
        <v>72</v>
      </c>
      <c r="D10" s="89"/>
      <c r="E10" s="84"/>
      <c r="F10" s="86" t="s">
        <v>72</v>
      </c>
      <c r="G10" s="89"/>
      <c r="H10" s="154"/>
      <c r="I10" s="138"/>
      <c r="J10" s="139"/>
      <c r="K10" s="85" t="str">
        <f>IF(J12="","",J12)</f>
        <v/>
      </c>
      <c r="L10" s="86" t="s">
        <v>72</v>
      </c>
      <c r="M10" s="88" t="str">
        <f>IF(H12="","",H12)</f>
        <v/>
      </c>
      <c r="N10" s="85" t="str">
        <f>IF(J14="","",J14)</f>
        <v/>
      </c>
      <c r="O10" s="86" t="s">
        <v>72</v>
      </c>
      <c r="P10" s="88" t="str">
        <f>IF(H14="","",H14)</f>
        <v/>
      </c>
      <c r="Q10" s="85" t="str">
        <f>IF(J16="","",J16)</f>
        <v/>
      </c>
      <c r="R10" s="86" t="s">
        <v>72</v>
      </c>
      <c r="S10" s="88" t="str">
        <f>IF(H16="","",H16)</f>
        <v/>
      </c>
      <c r="T10" s="85" t="str">
        <f>IF(J18="","",J18)</f>
        <v/>
      </c>
      <c r="U10" s="86" t="s">
        <v>72</v>
      </c>
      <c r="V10" s="88" t="str">
        <f>IF(H18="","",H18)</f>
        <v/>
      </c>
      <c r="W10" s="146"/>
      <c r="X10" s="146"/>
      <c r="Y10" s="146"/>
      <c r="Z10" s="148"/>
      <c r="AA10" s="146"/>
      <c r="AB10" s="146"/>
      <c r="AC10" s="146"/>
      <c r="AD10" s="148"/>
      <c r="AE10" s="149"/>
      <c r="AF10" s="61"/>
    </row>
    <row r="11" spans="1:32" customFormat="1" ht="20.5" customHeight="1">
      <c r="A11" s="150" t="str">
        <f>'U12 (12日 予選)'!I4</f>
        <v>マルバfc</v>
      </c>
      <c r="B11" s="151" t="str">
        <f>IF(B12&gt;D12,"○",IF(B12&lt;D12,"●",IF(B12="","","△")))</f>
        <v/>
      </c>
      <c r="C11" s="151"/>
      <c r="D11" s="152"/>
      <c r="E11" s="157" t="str">
        <f>IF(E12&gt;G12,"○",IF(E12&lt;G12,"●",IF(E12="","","△")))</f>
        <v/>
      </c>
      <c r="F11" s="151"/>
      <c r="G11" s="152"/>
      <c r="H11" s="157" t="str">
        <f>IF(H12&gt;J12,"○",IF(H12&lt;J12,"●",IF(H12="","","△")))</f>
        <v/>
      </c>
      <c r="I11" s="151"/>
      <c r="J11" s="152"/>
      <c r="K11" s="153" t="s">
        <v>71</v>
      </c>
      <c r="L11" s="136"/>
      <c r="M11" s="137"/>
      <c r="N11" s="140" t="str">
        <f>IF(K13="○","●",IF(K13="●","○",IF(K13="","","△")))</f>
        <v/>
      </c>
      <c r="O11" s="141"/>
      <c r="P11" s="142"/>
      <c r="Q11" s="140" t="str">
        <f>IF(K15="○","●",IF(K15="●","○",IF(K15="","","△")))</f>
        <v/>
      </c>
      <c r="R11" s="141"/>
      <c r="S11" s="143"/>
      <c r="T11" s="144" t="str">
        <f>IF(K17="○","●",IF(K17="●","○",IF(K17="","","△")))</f>
        <v/>
      </c>
      <c r="U11" s="141"/>
      <c r="V11" s="143"/>
      <c r="W11" s="155" t="str">
        <f>IF(COUNTIF(B11:V11,"")=20,"",COUNTIF(B11:V11,"○"))</f>
        <v/>
      </c>
      <c r="X11" s="145" t="str">
        <f>IF(COUNTIF(B11:V11,"")=20,"",COUNTIF(B11:V11,"●"))</f>
        <v/>
      </c>
      <c r="Y11" s="155" t="str">
        <f>IF(COUNTIF(B11:V11,"")=20,"",COUNTIF(B11:V11,"△"))</f>
        <v/>
      </c>
      <c r="Z11" s="156" t="str">
        <f>IF(W11="","",W11*3+Y11)</f>
        <v/>
      </c>
      <c r="AA11" s="155" t="str">
        <f>IF(COUNTIF(B11:V11,"")=20,"",IF(B12="",0,B12)+IF(E12="",0,E12)+IF(H12="",0,H12)+IF(K12="",0,K12)+IF(N12="",0,N12)+IF(Q12="",0,Q12)+IF(T12="",0,T12))</f>
        <v/>
      </c>
      <c r="AB11" s="155" t="str">
        <f>IF(COUNTIF(B11:V11,"")=20,"",IF(D12="",0,D12)+IF(G12="",0,G12)+IF(J12="",0,J12)+IF(M12="",0,M12)+IF(P12="",0,P12)+IF(S12="",0,S12)+IF(V12="",0,V12))</f>
        <v/>
      </c>
      <c r="AC11" s="155" t="str">
        <f>IF(COUNTIF(B11:V11,"")=20,"",AA11-AB11)</f>
        <v/>
      </c>
      <c r="AD11" s="156" t="str">
        <f>IF(COUNTIF(B11:V11,"")=20,"",RANK(AE11,$AE$5:$AE$18,0))</f>
        <v/>
      </c>
      <c r="AE11" s="149" t="str">
        <f>IF(COUNTIF(B11:V11,"")=20,"",IF(Z11="",0,Z11*10000)+AC11*500+AA11*10)</f>
        <v/>
      </c>
      <c r="AF11" s="61"/>
    </row>
    <row r="12" spans="1:32" customFormat="1" ht="20.5" customHeight="1">
      <c r="A12" s="135"/>
      <c r="B12" s="84"/>
      <c r="C12" s="86" t="s">
        <v>72</v>
      </c>
      <c r="D12" s="89"/>
      <c r="E12" s="84"/>
      <c r="F12" s="86" t="s">
        <v>72</v>
      </c>
      <c r="G12" s="89"/>
      <c r="H12" s="84"/>
      <c r="I12" s="86" t="s">
        <v>72</v>
      </c>
      <c r="J12" s="89"/>
      <c r="K12" s="154"/>
      <c r="L12" s="138"/>
      <c r="M12" s="139"/>
      <c r="N12" s="85" t="str">
        <f>IF(M14="","",M14)</f>
        <v/>
      </c>
      <c r="O12" s="86" t="s">
        <v>72</v>
      </c>
      <c r="P12" s="88" t="str">
        <f>IF(K14="","",K14)</f>
        <v/>
      </c>
      <c r="Q12" s="85" t="str">
        <f>IF(M16="","",M16)</f>
        <v/>
      </c>
      <c r="R12" s="86" t="s">
        <v>72</v>
      </c>
      <c r="S12" s="88" t="str">
        <f>IF($K$16="","",$K$16)</f>
        <v/>
      </c>
      <c r="T12" s="85" t="str">
        <f>IF(M18="","",M18)</f>
        <v/>
      </c>
      <c r="U12" s="86" t="s">
        <v>72</v>
      </c>
      <c r="V12" s="88" t="str">
        <f>IF(K18="","",K18)</f>
        <v/>
      </c>
      <c r="W12" s="146"/>
      <c r="X12" s="146"/>
      <c r="Y12" s="146"/>
      <c r="Z12" s="148"/>
      <c r="AA12" s="146"/>
      <c r="AB12" s="146"/>
      <c r="AC12" s="146"/>
      <c r="AD12" s="148"/>
      <c r="AE12" s="149"/>
      <c r="AF12" s="61"/>
    </row>
    <row r="13" spans="1:32" customFormat="1" ht="20.5" hidden="1" customHeight="1" outlineLevel="1">
      <c r="A13" s="150"/>
      <c r="B13" s="151" t="str">
        <f>IF(B14&gt;D14,"○",IF(B14&lt;D14,"●",IF(B14="","","△")))</f>
        <v/>
      </c>
      <c r="C13" s="151"/>
      <c r="D13" s="152"/>
      <c r="E13" s="157" t="str">
        <f>IF(E14&gt;G14,"○",IF(E14&lt;G14,"●",IF(E14="","","△")))</f>
        <v/>
      </c>
      <c r="F13" s="151"/>
      <c r="G13" s="152"/>
      <c r="H13" s="157" t="str">
        <f>IF(H14&gt;J14,"○",IF(H14&lt;J14,"●",IF(H14="","","△")))</f>
        <v/>
      </c>
      <c r="I13" s="151"/>
      <c r="J13" s="152"/>
      <c r="K13" s="157" t="str">
        <f>IF(K14&gt;M14,"○",IF(K14&lt;M14,"●",IF(K14="","","△")))</f>
        <v/>
      </c>
      <c r="L13" s="151"/>
      <c r="M13" s="152"/>
      <c r="N13" s="153" t="s">
        <v>71</v>
      </c>
      <c r="O13" s="136"/>
      <c r="P13" s="137"/>
      <c r="Q13" s="164" t="str">
        <f>IF(N15="○","●",IF(N15="●","○",IF(N15="","","△")))</f>
        <v/>
      </c>
      <c r="R13" s="151"/>
      <c r="S13" s="152"/>
      <c r="T13" s="157" t="str">
        <f>IF(N17="○","●",IF(N17="●","○",IF(N17="","","△")))</f>
        <v/>
      </c>
      <c r="U13" s="151"/>
      <c r="V13" s="152"/>
      <c r="W13" s="155" t="str">
        <f>IF(COUNTIF(B13:V13,"")=20,"",COUNTIF(B13:V13,"○"))</f>
        <v/>
      </c>
      <c r="X13" s="145" t="str">
        <f>IF(COUNTIF(B13:V13,"")=20,"",COUNTIF(B13:V13,"●"))</f>
        <v/>
      </c>
      <c r="Y13" s="155" t="str">
        <f>IF(COUNTIF(B13:V13,"")=20,"",COUNTIF(B13:V13,"△"))</f>
        <v/>
      </c>
      <c r="Z13" s="156" t="str">
        <f>IF(W13="","",W13*3+Y13)</f>
        <v/>
      </c>
      <c r="AA13" s="155" t="str">
        <f>IF(COUNTIF(B13:V13,"")=20,"",IF(B14="",0,B14)+IF(E14="",0,E14)+IF(H14="",0,H14)+IF(K14="",0,K14)+IF(N14="",0,N14)+IF(Q14="",0,Q14)+IF(T14="",0,T14))</f>
        <v/>
      </c>
      <c r="AB13" s="155" t="str">
        <f>IF(COUNTIF(B13:V13,"")=20,"",IF(D14="",0,D14)+IF(G14="",0,G14)+IF(J14="",0,J14)+IF(M14="",0,M14)+IF(P14="",0,P14)+IF(S14="",0,S14)+IF(V14="",0,V14))</f>
        <v/>
      </c>
      <c r="AC13" s="155" t="str">
        <f>IF(COUNTIF(B13:V13,"")=20,"",AA13-AB13)</f>
        <v/>
      </c>
      <c r="AD13" s="156" t="str">
        <f>IF(COUNTIF(B13:V13,"")=20,"",RANK(AE13,$AE$5:$AE$18,0))</f>
        <v/>
      </c>
      <c r="AE13" s="149" t="str">
        <f>IF(COUNTIF(B13:V13,"")=20,"",IF(Z13="",0,Z13*10000)+AC13*500+AA13*10)</f>
        <v/>
      </c>
      <c r="AF13" s="61"/>
    </row>
    <row r="14" spans="1:32" customFormat="1" ht="20.5" hidden="1" customHeight="1" outlineLevel="1">
      <c r="A14" s="160"/>
      <c r="B14" s="84"/>
      <c r="C14" s="86" t="s">
        <v>72</v>
      </c>
      <c r="D14" s="89"/>
      <c r="E14" s="84"/>
      <c r="F14" s="86" t="s">
        <v>72</v>
      </c>
      <c r="G14" s="89"/>
      <c r="H14" s="84"/>
      <c r="I14" s="86" t="s">
        <v>72</v>
      </c>
      <c r="J14" s="89"/>
      <c r="K14" s="84"/>
      <c r="L14" s="86" t="s">
        <v>72</v>
      </c>
      <c r="M14" s="89"/>
      <c r="N14" s="154"/>
      <c r="O14" s="138"/>
      <c r="P14" s="139"/>
      <c r="Q14" s="85" t="str">
        <f>IF(P16="","",P16)</f>
        <v/>
      </c>
      <c r="R14" s="86" t="s">
        <v>72</v>
      </c>
      <c r="S14" s="88" t="str">
        <f>IF(N16="","",N16)</f>
        <v/>
      </c>
      <c r="T14" s="85" t="str">
        <f>IF(P18="","",P18)</f>
        <v/>
      </c>
      <c r="U14" s="86" t="s">
        <v>72</v>
      </c>
      <c r="V14" s="88" t="str">
        <f>IF(N18="","",N18)</f>
        <v/>
      </c>
      <c r="W14" s="158"/>
      <c r="X14" s="158"/>
      <c r="Y14" s="158"/>
      <c r="Z14" s="159"/>
      <c r="AA14" s="158"/>
      <c r="AB14" s="158"/>
      <c r="AC14" s="158"/>
      <c r="AD14" s="159"/>
      <c r="AE14" s="149"/>
      <c r="AF14" s="61"/>
    </row>
    <row r="15" spans="1:32" customFormat="1" ht="20.5" hidden="1" customHeight="1" outlineLevel="1">
      <c r="A15" s="150"/>
      <c r="B15" s="161" t="str">
        <f>IF(B16&gt;D16,"○",IF(B16&lt;D16,"●",IF(B16="","","△")))</f>
        <v/>
      </c>
      <c r="C15" s="162"/>
      <c r="D15" s="163"/>
      <c r="E15" s="161" t="str">
        <f>IF(E16&gt;G16,"○",IF(E16&lt;G16,"●",IF(E16="","","△")))</f>
        <v/>
      </c>
      <c r="F15" s="162"/>
      <c r="G15" s="163"/>
      <c r="H15" s="161" t="str">
        <f>IF(H16&gt;J16,"○",IF(H16&lt;J16,"●",IF(H16="","","△")))</f>
        <v/>
      </c>
      <c r="I15" s="162"/>
      <c r="J15" s="163"/>
      <c r="K15" s="161" t="str">
        <f>IF(K16&gt;M16,"○",IF(K16&lt;M16,"●",IF(K16="","","△")))</f>
        <v/>
      </c>
      <c r="L15" s="162"/>
      <c r="M15" s="163"/>
      <c r="N15" s="161" t="str">
        <f>IF(N16&gt;P16,"○",IF(N16&lt;P16,"●",IF(N16="","","△")))</f>
        <v/>
      </c>
      <c r="O15" s="162"/>
      <c r="P15" s="163"/>
      <c r="Q15" s="167" t="s">
        <v>71</v>
      </c>
      <c r="R15" s="168"/>
      <c r="S15" s="169"/>
      <c r="T15" s="171" t="str">
        <f>IF(Q17="○","●",IF(Q17="●","○",IF(Q17="","","△")))</f>
        <v/>
      </c>
      <c r="U15" s="172"/>
      <c r="V15" s="173"/>
      <c r="W15" s="166" t="str">
        <f>IF(COUNTIF(B15:V15,"")=20,"",COUNTIF(B15:V15,"○"))</f>
        <v/>
      </c>
      <c r="X15" s="166" t="str">
        <f>IF(COUNTIF(B15:V15,"")=20,"",COUNTIF(B15:V15,"●"))</f>
        <v/>
      </c>
      <c r="Y15" s="166" t="str">
        <f>IF(COUNTIF(B15:V15,"")=20,"",COUNTIF(B15:V15,"△"))</f>
        <v/>
      </c>
      <c r="Z15" s="165" t="str">
        <f>IF(W15="","",W15*3+Y15)</f>
        <v/>
      </c>
      <c r="AA15" s="166" t="str">
        <f>IF(COUNTIF(B15:V15,"")=20,"",IF(B16="",0,B16)+IF(E16="",0,E16)+IF(H16="",0,H16)+IF(K16="",0,K16)+IF(N16="",0,N16)+IF(Q16="",0,Q16)+IF(T16="",0,T16))</f>
        <v/>
      </c>
      <c r="AB15" s="166" t="str">
        <f>IF(COUNTIF(B15:V15,"")=20,"",IF(D16="",0,D16)+IF(G16="",0,G16)+IF(J16="",0,J16)+IF(M16="",0,M16)+IF(P16="",0,P16)+IF(S16="",0,S16)+IF(V16="",0,V16))</f>
        <v/>
      </c>
      <c r="AC15" s="166" t="str">
        <f>IF(COUNTIF(B15:V15,"")=20,"",AA15-AB15)</f>
        <v/>
      </c>
      <c r="AD15" s="165" t="str">
        <f>IF(COUNTIF(B15:V15,"")=20,"",RANK(AE15,$AE$5:$AE$18,0))</f>
        <v/>
      </c>
      <c r="AE15" s="149" t="str">
        <f>IF(COUNTIF(B15:V15,"")=20,"",IF(Z15="",0,Z15*10000)+AC15*500+AA15*10)</f>
        <v/>
      </c>
      <c r="AF15" s="61"/>
    </row>
    <row r="16" spans="1:32" customFormat="1" ht="20.5" hidden="1" customHeight="1" outlineLevel="1">
      <c r="A16" s="160"/>
      <c r="B16" s="84"/>
      <c r="C16" s="86" t="s">
        <v>72</v>
      </c>
      <c r="D16" s="89"/>
      <c r="E16" s="84"/>
      <c r="F16" s="86" t="s">
        <v>72</v>
      </c>
      <c r="G16" s="89"/>
      <c r="H16" s="84"/>
      <c r="I16" s="86" t="s">
        <v>72</v>
      </c>
      <c r="J16" s="89"/>
      <c r="K16" s="84"/>
      <c r="L16" s="86" t="s">
        <v>72</v>
      </c>
      <c r="M16" s="89"/>
      <c r="N16" s="84"/>
      <c r="O16" s="86" t="s">
        <v>72</v>
      </c>
      <c r="P16" s="89"/>
      <c r="Q16" s="154"/>
      <c r="R16" s="138"/>
      <c r="S16" s="170"/>
      <c r="T16" s="85" t="str">
        <f>IF(S18="","",S18)</f>
        <v/>
      </c>
      <c r="U16" s="86" t="s">
        <v>72</v>
      </c>
      <c r="V16" s="88" t="str">
        <f>IF(Q18="","",Q18)</f>
        <v/>
      </c>
      <c r="W16" s="146"/>
      <c r="X16" s="146"/>
      <c r="Y16" s="146"/>
      <c r="Z16" s="148"/>
      <c r="AA16" s="146"/>
      <c r="AB16" s="146"/>
      <c r="AC16" s="146"/>
      <c r="AD16" s="148"/>
      <c r="AE16" s="149"/>
      <c r="AF16" s="61"/>
    </row>
    <row r="17" spans="1:33" customFormat="1" ht="20.5" hidden="1" customHeight="1" outlineLevel="1">
      <c r="A17" s="175"/>
      <c r="B17" s="157" t="str">
        <f>IF(B18&gt;D18,"○",IF(B18&lt;D18,"●",IF(B18="","","△")))</f>
        <v/>
      </c>
      <c r="C17" s="151"/>
      <c r="D17" s="152"/>
      <c r="E17" s="157" t="str">
        <f>IF(E18&gt;G18,"○",IF(E18&lt;G18,"●",IF(E18="","","△")))</f>
        <v/>
      </c>
      <c r="F17" s="151"/>
      <c r="G17" s="152"/>
      <c r="H17" s="157" t="str">
        <f>IF(H18&gt;J18,"○",IF(H18&lt;J18,"●",IF(H18="","","△")))</f>
        <v/>
      </c>
      <c r="I17" s="151"/>
      <c r="J17" s="152"/>
      <c r="K17" s="157" t="str">
        <f>IF(K18&gt;M18,"○",IF(K18&lt;M18,"●",IF(K18="","","△")))</f>
        <v/>
      </c>
      <c r="L17" s="151"/>
      <c r="M17" s="152"/>
      <c r="N17" s="157" t="str">
        <f>IF(N18&gt;P18,"○",IF(N18&lt;P18,"●",IF(N18="","","△")))</f>
        <v/>
      </c>
      <c r="O17" s="151"/>
      <c r="P17" s="152"/>
      <c r="Q17" s="157" t="str">
        <f>IF(Q18&gt;S18,"○",IF(Q18&lt;S18,"●",IF(Q18="","","△")))</f>
        <v/>
      </c>
      <c r="R17" s="151"/>
      <c r="S17" s="152"/>
      <c r="T17" s="153" t="s">
        <v>71</v>
      </c>
      <c r="U17" s="136"/>
      <c r="V17" s="174"/>
      <c r="W17" s="155" t="str">
        <f>IF(COUNTIF(B17:V17,"")=20,"",COUNTIF(B17:V17,"○"))</f>
        <v/>
      </c>
      <c r="X17" s="145" t="str">
        <f>IF(COUNTIF(B17:V17,"")=20,"",COUNTIF(B17:V17,"●"))</f>
        <v/>
      </c>
      <c r="Y17" s="155" t="str">
        <f>IF(COUNTIF(B17:V17,"")=20,"",COUNTIF(B17:V17,"△"))</f>
        <v/>
      </c>
      <c r="Z17" s="156" t="str">
        <f>IF(W17="","",W17*3+Y17)</f>
        <v/>
      </c>
      <c r="AA17" s="155" t="str">
        <f>IF(COUNTIF(B17:V17,"")=20,"",IF(B18="",0,B18)+IF(E18="",0,E18)+IF(H18="",0,H18)+IF(K18="",0,K18)+IF(N18="",0,N18)+IF(Q18="",0,Q18)+IF(T18="",0,T18))</f>
        <v/>
      </c>
      <c r="AB17" s="155" t="str">
        <f>IF(COUNTIF(B17:V17,"")=20,"",IF(D18="",0,D18)+IF(G18="",0,G18)+IF(J18="",0,J18)+IF(M18="",0,M18)+IF(P18="",0,P18)+IF(S18="",0,S18)+IF(V18="",0,V18))</f>
        <v/>
      </c>
      <c r="AC17" s="155" t="str">
        <f>IF(COUNTIF(B17:V17,"")=20,"",AA17-AB17)</f>
        <v/>
      </c>
      <c r="AD17" s="156" t="str">
        <f>IF(COUNTIF(B17:V17,"")=20,"",RANK(AE17,$AE$5:$AE$18,0))</f>
        <v/>
      </c>
      <c r="AE17" s="149" t="str">
        <f>IF(COUNTIF(B17:V17,"")=20,"",IF(Z17="",0,Z17*10000)+AC17*500+AA17*10)</f>
        <v/>
      </c>
      <c r="AF17" s="61"/>
    </row>
    <row r="18" spans="1:33" customFormat="1" ht="20.5" hidden="1" customHeight="1" outlineLevel="1">
      <c r="A18" s="176"/>
      <c r="B18" s="84"/>
      <c r="C18" s="86" t="s">
        <v>72</v>
      </c>
      <c r="D18" s="89"/>
      <c r="E18" s="84"/>
      <c r="F18" s="86" t="s">
        <v>72</v>
      </c>
      <c r="G18" s="89"/>
      <c r="H18" s="84"/>
      <c r="I18" s="86" t="s">
        <v>72</v>
      </c>
      <c r="J18" s="89"/>
      <c r="K18" s="84"/>
      <c r="L18" s="86" t="s">
        <v>72</v>
      </c>
      <c r="M18" s="89"/>
      <c r="N18" s="84"/>
      <c r="O18" s="86" t="s">
        <v>72</v>
      </c>
      <c r="P18" s="89"/>
      <c r="Q18" s="84"/>
      <c r="R18" s="86" t="s">
        <v>72</v>
      </c>
      <c r="S18" s="89"/>
      <c r="T18" s="154"/>
      <c r="U18" s="138"/>
      <c r="V18" s="170"/>
      <c r="W18" s="158"/>
      <c r="X18" s="158"/>
      <c r="Y18" s="158"/>
      <c r="Z18" s="159"/>
      <c r="AA18" s="158"/>
      <c r="AB18" s="158"/>
      <c r="AC18" s="158"/>
      <c r="AD18" s="159"/>
      <c r="AE18" s="149"/>
      <c r="AF18" s="61"/>
    </row>
    <row r="19" spans="1:33" customFormat="1" ht="20.5" customHeight="1" collapsed="1">
      <c r="A19" s="126"/>
      <c r="B19" s="127"/>
      <c r="C19" s="127"/>
      <c r="D19" s="67"/>
      <c r="E19" s="67"/>
      <c r="F19" s="67"/>
      <c r="G19" s="67"/>
      <c r="H19" s="67"/>
      <c r="I19" s="67"/>
      <c r="J19" s="67"/>
      <c r="K19" s="67"/>
      <c r="L19" s="68"/>
      <c r="M19" s="68"/>
      <c r="N19" s="68"/>
      <c r="O19" s="68"/>
      <c r="P19" s="68"/>
      <c r="Q19" s="69"/>
      <c r="R19" s="128"/>
      <c r="S19" s="128"/>
      <c r="T19" s="129"/>
      <c r="U19" s="129"/>
      <c r="V19" s="129"/>
      <c r="W19" s="129"/>
      <c r="X19" s="128"/>
      <c r="Y19" s="128"/>
      <c r="Z19" s="130"/>
      <c r="AA19" s="130"/>
      <c r="AB19" s="130"/>
      <c r="AC19" s="130"/>
      <c r="AD19" s="130"/>
      <c r="AE19" s="61"/>
      <c r="AG19" s="63"/>
    </row>
    <row r="20" spans="1:33" customFormat="1" ht="24" customHeight="1">
      <c r="A20" s="109" t="s">
        <v>34</v>
      </c>
      <c r="B20" s="178" t="str">
        <f>IF(A21="","",A21)</f>
        <v>F.C PARAVRA</v>
      </c>
      <c r="C20" s="178"/>
      <c r="D20" s="179"/>
      <c r="E20" s="177" t="str">
        <f>IF(A23="","",A23)</f>
        <v>FCレガーロ</v>
      </c>
      <c r="F20" s="178"/>
      <c r="G20" s="179"/>
      <c r="H20" s="177" t="str">
        <f>IF(A25="","",A25)</f>
        <v>FCパーシモン</v>
      </c>
      <c r="I20" s="178"/>
      <c r="J20" s="179"/>
      <c r="K20" s="177" t="str">
        <f>IF(A27="","",A27)</f>
        <v>オリヴェイレンセジャパンアカデミー</v>
      </c>
      <c r="L20" s="178"/>
      <c r="M20" s="179"/>
      <c r="N20" s="177" t="str">
        <f>IF(A29="","",A29)</f>
        <v/>
      </c>
      <c r="O20" s="178"/>
      <c r="P20" s="179"/>
      <c r="Q20" s="177" t="str">
        <f>IF(A31="","",A31)</f>
        <v/>
      </c>
      <c r="R20" s="178"/>
      <c r="S20" s="179"/>
      <c r="T20" s="177" t="str">
        <f>IF(A33="","",A33)</f>
        <v/>
      </c>
      <c r="U20" s="178"/>
      <c r="V20" s="179"/>
      <c r="W20" s="106" t="s">
        <v>63</v>
      </c>
      <c r="X20" s="106" t="s">
        <v>64</v>
      </c>
      <c r="Y20" s="106" t="s">
        <v>65</v>
      </c>
      <c r="Z20" s="107" t="s">
        <v>66</v>
      </c>
      <c r="AA20" s="106" t="s">
        <v>67</v>
      </c>
      <c r="AB20" s="106" t="s">
        <v>68</v>
      </c>
      <c r="AC20" s="106" t="s">
        <v>69</v>
      </c>
      <c r="AD20" s="107" t="s">
        <v>70</v>
      </c>
      <c r="AE20" s="61"/>
      <c r="AF20" s="62"/>
    </row>
    <row r="21" spans="1:33" customFormat="1" ht="20.5" customHeight="1">
      <c r="A21" s="180" t="str">
        <f>'U12 (12日 予選)'!C5</f>
        <v>F.C PARAVRA</v>
      </c>
      <c r="B21" s="168" t="s">
        <v>71</v>
      </c>
      <c r="C21" s="168"/>
      <c r="D21" s="181"/>
      <c r="E21" s="182" t="str">
        <f>IF(B23="○","●",IF(B23="●","○",IF(B23="","","△")))</f>
        <v/>
      </c>
      <c r="F21" s="172"/>
      <c r="G21" s="183"/>
      <c r="H21" s="182" t="str">
        <f>IF(B25="○","●",IF(B25="●","○",IF(B25="","","△")))</f>
        <v/>
      </c>
      <c r="I21" s="172"/>
      <c r="J21" s="183"/>
      <c r="K21" s="182" t="str">
        <f>IF(B27="○","●",IF(B27="●","○",IF(B27="","","△")))</f>
        <v/>
      </c>
      <c r="L21" s="172"/>
      <c r="M21" s="183"/>
      <c r="N21" s="182" t="str">
        <f>IF(B29="○","●",IF(B29="●","○",IF(B29="","","△")))</f>
        <v/>
      </c>
      <c r="O21" s="172"/>
      <c r="P21" s="183"/>
      <c r="Q21" s="182" t="str">
        <f>IF(B31="○","●",IF(B31="●","○",IF(B31="","","△")))</f>
        <v/>
      </c>
      <c r="R21" s="172"/>
      <c r="S21" s="173"/>
      <c r="T21" s="171" t="str">
        <f>IF(B33="○","●",IF(B33="●","○",IF(B33="","","△")))</f>
        <v/>
      </c>
      <c r="U21" s="172"/>
      <c r="V21" s="173"/>
      <c r="W21" s="166" t="str">
        <f>IF(COUNTIF(B21:V21,"")=20,"",COUNTIF(B21:V21,"○"))</f>
        <v/>
      </c>
      <c r="X21" s="166" t="str">
        <f>IF(COUNTIF(B21:V21,"")=20,"",COUNTIF(B21:V21,"●"))</f>
        <v/>
      </c>
      <c r="Y21" s="166" t="str">
        <f>IF(COUNTIF(B21:V21,"")=20,"",COUNTIF(B21:V21,"△"))</f>
        <v/>
      </c>
      <c r="Z21" s="165" t="str">
        <f>IF(W21="","",W21*3+Y21)</f>
        <v/>
      </c>
      <c r="AA21" s="166" t="str">
        <f>IF(COUNTIF(B21:V21,"")=20,"",IF(B22="",0,B22)+IF(E22="",0,E22)+IF(H22="",0,H22)+IF(K22="",0,K22)+IF(N22="",0,N22)+IF(Q22="",0,Q22)+IF(T22="",0,T22))</f>
        <v/>
      </c>
      <c r="AB21" s="166" t="str">
        <f>IF(COUNTIF(B21:V21,"")=20,"",IF(D22="",0,D22)+IF(G22="",0,G22)+IF(J22="",0,J22)+IF(M22="",0,M22)+IF(P22="",0,P22)+IF(S22="",0,S22)+IF(V22="",0,V22))</f>
        <v/>
      </c>
      <c r="AC21" s="166" t="str">
        <f>IF(COUNTIF(B21:V21,"")=20,"",AA21-AB21)</f>
        <v/>
      </c>
      <c r="AD21" s="165" t="str">
        <f>IF(COUNTIF(B21:V21,"")=20,"",RANK(AE21,$AE$18:$AE$34,0))</f>
        <v/>
      </c>
      <c r="AE21" s="149" t="str">
        <f>IF(COUNTIF(B21:V21,"")=20,"",IF(Z21="",0,Z21*10000)+AC21*500+AA21*10)</f>
        <v/>
      </c>
      <c r="AF21" s="61"/>
      <c r="AG21" s="64"/>
    </row>
    <row r="22" spans="1:33" customFormat="1" ht="20.5" customHeight="1">
      <c r="A22" s="135"/>
      <c r="B22" s="138"/>
      <c r="C22" s="138"/>
      <c r="D22" s="139"/>
      <c r="E22" s="85" t="str">
        <f>IF(D24="","",D24)</f>
        <v/>
      </c>
      <c r="F22" s="86" t="s">
        <v>72</v>
      </c>
      <c r="G22" s="85" t="str">
        <f>IF(B24="","",B24)</f>
        <v/>
      </c>
      <c r="H22" s="87" t="str">
        <f>IF(D26="","",D26)</f>
        <v/>
      </c>
      <c r="I22" s="86" t="s">
        <v>72</v>
      </c>
      <c r="J22" s="88" t="str">
        <f>IF(B26="","",B26)</f>
        <v/>
      </c>
      <c r="K22" s="85" t="str">
        <f>IF(D28="","",D28)</f>
        <v/>
      </c>
      <c r="L22" s="86" t="s">
        <v>72</v>
      </c>
      <c r="M22" s="88" t="str">
        <f>IF(B28="","",B28)</f>
        <v/>
      </c>
      <c r="N22" s="85" t="str">
        <f>IF(D30="","",D30)</f>
        <v/>
      </c>
      <c r="O22" s="86" t="s">
        <v>72</v>
      </c>
      <c r="P22" s="88" t="str">
        <f>IF(B30="","",B30)</f>
        <v/>
      </c>
      <c r="Q22" s="85" t="str">
        <f>IF(D32="","",D32)</f>
        <v/>
      </c>
      <c r="R22" s="86" t="s">
        <v>72</v>
      </c>
      <c r="S22" s="88" t="str">
        <f>IF(B32="","",B32)</f>
        <v/>
      </c>
      <c r="T22" s="85" t="str">
        <f>IF(D34="","",D34)</f>
        <v/>
      </c>
      <c r="U22" s="86" t="s">
        <v>72</v>
      </c>
      <c r="V22" s="88" t="str">
        <f>IF(B34="","",B34)</f>
        <v/>
      </c>
      <c r="W22" s="146"/>
      <c r="X22" s="146"/>
      <c r="Y22" s="146"/>
      <c r="Z22" s="148"/>
      <c r="AA22" s="146"/>
      <c r="AB22" s="146"/>
      <c r="AC22" s="146"/>
      <c r="AD22" s="148"/>
      <c r="AE22" s="149"/>
      <c r="AF22" s="61"/>
      <c r="AG22" s="64"/>
    </row>
    <row r="23" spans="1:33" customFormat="1" ht="20.5" customHeight="1">
      <c r="A23" s="150" t="str">
        <f>'U12 (12日 予選)'!E5</f>
        <v>FCレガーロ</v>
      </c>
      <c r="B23" s="151" t="str">
        <f>IF(B24&gt;D24,"○",IF(B24&lt;D24,"●",IF(B24="","","△")))</f>
        <v/>
      </c>
      <c r="C23" s="151"/>
      <c r="D23" s="152"/>
      <c r="E23" s="153" t="s">
        <v>71</v>
      </c>
      <c r="F23" s="136"/>
      <c r="G23" s="137"/>
      <c r="H23" s="140" t="str">
        <f>IF(E25="○","●",IF(E25="●","○",IF(E25="","","△")))</f>
        <v/>
      </c>
      <c r="I23" s="141"/>
      <c r="J23" s="142"/>
      <c r="K23" s="140" t="str">
        <f>IF(E27="○","●",IF(E27="●","○",IF(E27="","","△")))</f>
        <v/>
      </c>
      <c r="L23" s="141"/>
      <c r="M23" s="142"/>
      <c r="N23" s="140" t="str">
        <f>IF(E29="○","●",IF(E29="●","○",IF(E29="","","△")))</f>
        <v/>
      </c>
      <c r="O23" s="141"/>
      <c r="P23" s="142"/>
      <c r="Q23" s="140" t="str">
        <f>IF(E31="○","●",IF(E31="●","○",IF(E31="","","△")))</f>
        <v/>
      </c>
      <c r="R23" s="141"/>
      <c r="S23" s="143"/>
      <c r="T23" s="144" t="str">
        <f>IF(E33="○","●",IF(E33="●","○",IF(E33="","","△")))</f>
        <v/>
      </c>
      <c r="U23" s="141"/>
      <c r="V23" s="143"/>
      <c r="W23" s="155" t="str">
        <f>IF(COUNTIF(B23:V23,"")=20,"",COUNTIF(B23:V23,"○"))</f>
        <v/>
      </c>
      <c r="X23" s="145" t="str">
        <f>IF(COUNTIF(B23:V23,"")=20,"",COUNTIF(B23:V23,"●"))</f>
        <v/>
      </c>
      <c r="Y23" s="155" t="str">
        <f>IF(COUNTIF(B23:V23,"")=20,"",COUNTIF(B23:V23,"△"))</f>
        <v/>
      </c>
      <c r="Z23" s="156" t="str">
        <f>IF(W23="","",W23*3+Y23)</f>
        <v/>
      </c>
      <c r="AA23" s="155" t="str">
        <f>IF(COUNTIF(B23:V23,"")=20,"",IF(B24="",0,B24)+IF(E24="",0,E24)+IF(H24="",0,H24)+IF(K24="",0,K24)+IF(N24="",0,N24)+IF(Q24="",0,Q24)+IF(T24="",0,T24))</f>
        <v/>
      </c>
      <c r="AB23" s="155" t="str">
        <f>IF(COUNTIF(B23:V23,"")=20,"",IF(D24="",0,D24)+IF(G24="",0,G24)+IF(J24="",0,J24)+IF(M24="",0,M24)+IF(P24="",0,P24)+IF(S24="",0,S24)+IF(V24="",0,V24))</f>
        <v/>
      </c>
      <c r="AC23" s="155" t="str">
        <f>IF(COUNTIF(B23:V23,"")=20,"",AA23-AB23)</f>
        <v/>
      </c>
      <c r="AD23" s="165" t="str">
        <f>IF(COUNTIF(B23:V23,"")=20,"",RANK(AE23,$AE$18:$AE$34,0))</f>
        <v/>
      </c>
      <c r="AE23" s="149" t="str">
        <f>IF(COUNTIF(B23:V23,"")=20,"",IF(Z23="",0,Z23*10000)+AC23*500+AA23*10)</f>
        <v/>
      </c>
      <c r="AF23" s="61"/>
      <c r="AG23" s="64"/>
    </row>
    <row r="24" spans="1:33" customFormat="1" ht="20.5" customHeight="1">
      <c r="A24" s="135"/>
      <c r="B24" s="84"/>
      <c r="C24" s="86" t="s">
        <v>72</v>
      </c>
      <c r="D24" s="89"/>
      <c r="E24" s="154"/>
      <c r="F24" s="138"/>
      <c r="G24" s="139"/>
      <c r="H24" s="85" t="str">
        <f>IF(G26="","",G26)</f>
        <v/>
      </c>
      <c r="I24" s="86" t="s">
        <v>72</v>
      </c>
      <c r="J24" s="88" t="str">
        <f>IF(E26="","",E26)</f>
        <v/>
      </c>
      <c r="K24" s="85" t="str">
        <f>IF(G28="","",G28)</f>
        <v/>
      </c>
      <c r="L24" s="86" t="s">
        <v>72</v>
      </c>
      <c r="M24" s="88" t="str">
        <f>IF(E28="","",E28)</f>
        <v/>
      </c>
      <c r="N24" s="85" t="str">
        <f>IF(G30="","",G30)</f>
        <v/>
      </c>
      <c r="O24" s="86" t="s">
        <v>72</v>
      </c>
      <c r="P24" s="88" t="str">
        <f>IF(E30="","",E30)</f>
        <v/>
      </c>
      <c r="Q24" s="85" t="str">
        <f>IF(G32="","",G32)</f>
        <v/>
      </c>
      <c r="R24" s="86" t="s">
        <v>72</v>
      </c>
      <c r="S24" s="88" t="str">
        <f>IF(E32="","",E32)</f>
        <v/>
      </c>
      <c r="T24" s="85" t="str">
        <f>IF(G34="","",G34)</f>
        <v/>
      </c>
      <c r="U24" s="86" t="s">
        <v>72</v>
      </c>
      <c r="V24" s="88" t="str">
        <f>IF(E34="","",E34)</f>
        <v/>
      </c>
      <c r="W24" s="146"/>
      <c r="X24" s="146"/>
      <c r="Y24" s="146"/>
      <c r="Z24" s="148"/>
      <c r="AA24" s="146"/>
      <c r="AB24" s="146"/>
      <c r="AC24" s="146"/>
      <c r="AD24" s="148"/>
      <c r="AE24" s="149"/>
      <c r="AF24" s="61"/>
      <c r="AG24" s="64"/>
    </row>
    <row r="25" spans="1:33" customFormat="1" ht="20.5" customHeight="1">
      <c r="A25" s="150" t="str">
        <f>'U12 (12日 予選)'!G5</f>
        <v>FCパーシモン</v>
      </c>
      <c r="B25" s="151" t="str">
        <f>IF(B26&gt;D26,"○",IF(B26&lt;D26,"●",IF(B26="","","△")))</f>
        <v/>
      </c>
      <c r="C25" s="151"/>
      <c r="D25" s="152"/>
      <c r="E25" s="157" t="str">
        <f>IF(E26&gt;G26,"○",IF(E26&lt;G26,"●",IF(E26="","","△")))</f>
        <v/>
      </c>
      <c r="F25" s="151"/>
      <c r="G25" s="152"/>
      <c r="H25" s="153" t="s">
        <v>71</v>
      </c>
      <c r="I25" s="136"/>
      <c r="J25" s="137"/>
      <c r="K25" s="140" t="str">
        <f>IF(H27="○","●",IF(H27="●","○",IF(H27="","","△")))</f>
        <v/>
      </c>
      <c r="L25" s="141"/>
      <c r="M25" s="142"/>
      <c r="N25" s="140" t="str">
        <f>IF(H29="○","●",IF(H29="●","○",IF(H29="","","△")))</f>
        <v/>
      </c>
      <c r="O25" s="141"/>
      <c r="P25" s="142"/>
      <c r="Q25" s="140" t="str">
        <f>IF(H31="○","●",IF(H31="●","○",IF(H31="","","△")))</f>
        <v/>
      </c>
      <c r="R25" s="141"/>
      <c r="S25" s="143"/>
      <c r="T25" s="144" t="str">
        <f>IF(H33="○","●",IF(H33="●","○",IF(H33="","","△")))</f>
        <v/>
      </c>
      <c r="U25" s="141"/>
      <c r="V25" s="143"/>
      <c r="W25" s="155" t="str">
        <f>IF(COUNTIF(B25:V25,"")=20,"",COUNTIF(B25:V25,"○"))</f>
        <v/>
      </c>
      <c r="X25" s="145" t="str">
        <f>IF(COUNTIF(B25:V25,"")=20,"",COUNTIF(B25:V25,"●"))</f>
        <v/>
      </c>
      <c r="Y25" s="155" t="str">
        <f>IF(COUNTIF(B25:V25,"")=20,"",COUNTIF(B25:V25,"△"))</f>
        <v/>
      </c>
      <c r="Z25" s="156" t="str">
        <f>IF(W25="","",W25*3+Y25)</f>
        <v/>
      </c>
      <c r="AA25" s="155" t="str">
        <f>IF(COUNTIF(B25:V25,"")=20,"",IF(B26="",0,B26)+IF(E26="",0,E26)+IF(H26="",0,H26)+IF(K26="",0,K26)+IF(N26="",0,N26)+IF(Q26="",0,Q26)+IF(T26="",0,T26))</f>
        <v/>
      </c>
      <c r="AB25" s="155" t="str">
        <f>IF(COUNTIF(B25:V25,"")=20,"",IF(D26="",0,D26)+IF(G26="",0,G26)+IF(J26="",0,J26)+IF(M26="",0,M26)+IF(P26="",0,P26)+IF(S26="",0,S26)+IF(V26="",0,V26))</f>
        <v/>
      </c>
      <c r="AC25" s="155" t="str">
        <f>IF(COUNTIF(B25:V25,"")=20,"",AA25-AB25)</f>
        <v/>
      </c>
      <c r="AD25" s="165" t="str">
        <f>IF(COUNTIF(B25:V25,"")=20,"",RANK(AE25,$AE$18:$AE$34,0))</f>
        <v/>
      </c>
      <c r="AE25" s="149" t="str">
        <f>IF(COUNTIF(B25:V25,"")=20,"",IF(Z25="",0,Z25*10000)+AC25*500+AA25*10)</f>
        <v/>
      </c>
      <c r="AF25" s="61"/>
      <c r="AG25" s="64"/>
    </row>
    <row r="26" spans="1:33" customFormat="1" ht="20.5" customHeight="1">
      <c r="A26" s="135"/>
      <c r="B26" s="84"/>
      <c r="C26" s="86" t="s">
        <v>72</v>
      </c>
      <c r="D26" s="89"/>
      <c r="E26" s="84"/>
      <c r="F26" s="86" t="s">
        <v>72</v>
      </c>
      <c r="G26" s="89"/>
      <c r="H26" s="154"/>
      <c r="I26" s="138"/>
      <c r="J26" s="139"/>
      <c r="K26" s="85" t="str">
        <f>IF(J28="","",J28)</f>
        <v/>
      </c>
      <c r="L26" s="86" t="s">
        <v>72</v>
      </c>
      <c r="M26" s="88" t="str">
        <f>IF(H28="","",H28)</f>
        <v/>
      </c>
      <c r="N26" s="85" t="str">
        <f>IF(J30="","",J30)</f>
        <v/>
      </c>
      <c r="O26" s="86" t="s">
        <v>72</v>
      </c>
      <c r="P26" s="88" t="str">
        <f>IF(H30="","",H30)</f>
        <v/>
      </c>
      <c r="Q26" s="85" t="str">
        <f>IF(J32="","",J32)</f>
        <v/>
      </c>
      <c r="R26" s="86" t="s">
        <v>72</v>
      </c>
      <c r="S26" s="88" t="str">
        <f>IF(H32="","",H32)</f>
        <v/>
      </c>
      <c r="T26" s="85" t="str">
        <f>IF(J34="","",J34)</f>
        <v/>
      </c>
      <c r="U26" s="86" t="s">
        <v>72</v>
      </c>
      <c r="V26" s="88" t="str">
        <f>IF(H34="","",H34)</f>
        <v/>
      </c>
      <c r="W26" s="146"/>
      <c r="X26" s="146"/>
      <c r="Y26" s="146"/>
      <c r="Z26" s="148"/>
      <c r="AA26" s="146"/>
      <c r="AB26" s="146"/>
      <c r="AC26" s="146"/>
      <c r="AD26" s="148"/>
      <c r="AE26" s="149"/>
      <c r="AF26" s="61"/>
      <c r="AG26" s="64"/>
    </row>
    <row r="27" spans="1:33" customFormat="1" ht="20.5" customHeight="1">
      <c r="A27" s="150" t="str">
        <f>'U12 (12日 予選)'!I5</f>
        <v>オリヴェイレンセジャパンアカデミー</v>
      </c>
      <c r="B27" s="151" t="str">
        <f>IF(B28&gt;D28,"○",IF(B28&lt;D28,"●",IF(B28="","","△")))</f>
        <v/>
      </c>
      <c r="C27" s="151"/>
      <c r="D27" s="152"/>
      <c r="E27" s="157" t="str">
        <f>IF(E28&gt;G28,"○",IF(E28&lt;G28,"●",IF(E28="","","△")))</f>
        <v/>
      </c>
      <c r="F27" s="151"/>
      <c r="G27" s="152"/>
      <c r="H27" s="157" t="str">
        <f>IF(H28&gt;J28,"○",IF(H28&lt;J28,"●",IF(H28="","","△")))</f>
        <v/>
      </c>
      <c r="I27" s="151"/>
      <c r="J27" s="152"/>
      <c r="K27" s="153" t="s">
        <v>71</v>
      </c>
      <c r="L27" s="136"/>
      <c r="M27" s="137"/>
      <c r="N27" s="140" t="str">
        <f>IF(K29="○","●",IF(K29="●","○",IF(K29="","","△")))</f>
        <v/>
      </c>
      <c r="O27" s="141"/>
      <c r="P27" s="142"/>
      <c r="Q27" s="140" t="str">
        <f>IF(K31="○","●",IF(K31="●","○",IF(K31="","","△")))</f>
        <v/>
      </c>
      <c r="R27" s="141"/>
      <c r="S27" s="143"/>
      <c r="T27" s="144" t="str">
        <f>IF(K33="○","●",IF(K33="●","○",IF(K33="","","△")))</f>
        <v/>
      </c>
      <c r="U27" s="141"/>
      <c r="V27" s="143"/>
      <c r="W27" s="155" t="str">
        <f>IF(COUNTIF(B27:V27,"")=20,"",COUNTIF(B27:V27,"○"))</f>
        <v/>
      </c>
      <c r="X27" s="145" t="str">
        <f>IF(COUNTIF(B27:V27,"")=20,"",COUNTIF(B27:V27,"●"))</f>
        <v/>
      </c>
      <c r="Y27" s="155" t="str">
        <f>IF(COUNTIF(B27:V27,"")=20,"",COUNTIF(B27:V27,"△"))</f>
        <v/>
      </c>
      <c r="Z27" s="156" t="str">
        <f>IF(W27="","",W27*3+Y27)</f>
        <v/>
      </c>
      <c r="AA27" s="155" t="str">
        <f>IF(COUNTIF(B27:V27,"")=20,"",IF(B28="",0,B28)+IF(E28="",0,E28)+IF(H28="",0,H28)+IF(K28="",0,K28)+IF(N28="",0,N28)+IF(Q28="",0,Q28)+IF(T28="",0,T28))</f>
        <v/>
      </c>
      <c r="AB27" s="155" t="str">
        <f>IF(COUNTIF(B27:V27,"")=20,"",IF(D28="",0,D28)+IF(G28="",0,G28)+IF(J28="",0,J28)+IF(M28="",0,M28)+IF(P28="",0,P28)+IF(S28="",0,S28)+IF(V28="",0,V28))</f>
        <v/>
      </c>
      <c r="AC27" s="155" t="str">
        <f>IF(COUNTIF(B27:V27,"")=20,"",AA27-AB27)</f>
        <v/>
      </c>
      <c r="AD27" s="165" t="str">
        <f>IF(COUNTIF(B27:V27,"")=20,"",RANK(AE27,$AE$18:$AE$34,0))</f>
        <v/>
      </c>
      <c r="AE27" s="149" t="str">
        <f>IF(COUNTIF(B27:V27,"")=20,"",IF(Z27="",0,Z27*10000)+AC27*500+AA27*10)</f>
        <v/>
      </c>
      <c r="AF27" s="61"/>
      <c r="AG27" s="64"/>
    </row>
    <row r="28" spans="1:33" customFormat="1" ht="20.5" customHeight="1">
      <c r="A28" s="135"/>
      <c r="B28" s="84"/>
      <c r="C28" s="86" t="s">
        <v>72</v>
      </c>
      <c r="D28" s="89"/>
      <c r="E28" s="84"/>
      <c r="F28" s="86" t="s">
        <v>72</v>
      </c>
      <c r="G28" s="89"/>
      <c r="H28" s="84"/>
      <c r="I28" s="86" t="s">
        <v>72</v>
      </c>
      <c r="J28" s="89"/>
      <c r="K28" s="154"/>
      <c r="L28" s="138"/>
      <c r="M28" s="139"/>
      <c r="N28" s="85" t="str">
        <f>IF(M30="","",M30)</f>
        <v/>
      </c>
      <c r="O28" s="86" t="s">
        <v>72</v>
      </c>
      <c r="P28" s="88" t="str">
        <f>IF(K30="","",K30)</f>
        <v/>
      </c>
      <c r="Q28" s="85" t="str">
        <f>IF(M32="","",M32)</f>
        <v/>
      </c>
      <c r="R28" s="86" t="s">
        <v>72</v>
      </c>
      <c r="S28" s="88" t="str">
        <f>IF($K$16="","",$K$16)</f>
        <v/>
      </c>
      <c r="T28" s="85" t="str">
        <f>IF(M34="","",M34)</f>
        <v/>
      </c>
      <c r="U28" s="86" t="s">
        <v>72</v>
      </c>
      <c r="V28" s="88" t="str">
        <f>IF(K34="","",K34)</f>
        <v/>
      </c>
      <c r="W28" s="146"/>
      <c r="X28" s="146"/>
      <c r="Y28" s="146"/>
      <c r="Z28" s="148"/>
      <c r="AA28" s="146"/>
      <c r="AB28" s="146"/>
      <c r="AC28" s="146"/>
      <c r="AD28" s="148"/>
      <c r="AE28" s="149"/>
      <c r="AF28" s="61"/>
      <c r="AG28" s="64"/>
    </row>
    <row r="29" spans="1:33" customFormat="1" ht="20.5" hidden="1" customHeight="1" outlineLevel="1">
      <c r="A29" s="150"/>
      <c r="B29" s="151" t="str">
        <f>IF(B30&gt;D30,"○",IF(B30&lt;D30,"●",IF(B30="","","△")))</f>
        <v/>
      </c>
      <c r="C29" s="151"/>
      <c r="D29" s="152"/>
      <c r="E29" s="157" t="str">
        <f>IF(E30&gt;G30,"○",IF(E30&lt;G30,"●",IF(E30="","","△")))</f>
        <v/>
      </c>
      <c r="F29" s="151"/>
      <c r="G29" s="152"/>
      <c r="H29" s="157" t="str">
        <f>IF(H30&gt;J30,"○",IF(H30&lt;J30,"●",IF(H30="","","△")))</f>
        <v/>
      </c>
      <c r="I29" s="151"/>
      <c r="J29" s="152"/>
      <c r="K29" s="157" t="str">
        <f>IF(K30&gt;M30,"○",IF(K30&lt;M30,"●",IF(K30="","","△")))</f>
        <v/>
      </c>
      <c r="L29" s="151"/>
      <c r="M29" s="152"/>
      <c r="N29" s="153" t="s">
        <v>71</v>
      </c>
      <c r="O29" s="136"/>
      <c r="P29" s="137"/>
      <c r="Q29" s="164" t="str">
        <f>IF(N31="○","●",IF(N31="●","○",IF(N31="","","△")))</f>
        <v/>
      </c>
      <c r="R29" s="151"/>
      <c r="S29" s="152"/>
      <c r="T29" s="157" t="str">
        <f>IF(N33="○","●",IF(N33="●","○",IF(N33="","","△")))</f>
        <v/>
      </c>
      <c r="U29" s="151"/>
      <c r="V29" s="152"/>
      <c r="W29" s="155" t="str">
        <f>IF(COUNTIF(B29:V29,"")=20,"",COUNTIF(B29:V29,"○"))</f>
        <v/>
      </c>
      <c r="X29" s="145" t="str">
        <f>IF(COUNTIF(B29:V29,"")=20,"",COUNTIF(B29:V29,"●"))</f>
        <v/>
      </c>
      <c r="Y29" s="155" t="str">
        <f>IF(COUNTIF(B29:V29,"")=20,"",COUNTIF(B29:V29,"△"))</f>
        <v/>
      </c>
      <c r="Z29" s="156" t="str">
        <f>IF(W29="","",W29*3+Y29)</f>
        <v/>
      </c>
      <c r="AA29" s="155" t="str">
        <f>IF(COUNTIF(B29:V29,"")=20,"",IF(B30="",0,B30)+IF(E30="",0,E30)+IF(H30="",0,H30)+IF(K30="",0,K30)+IF(N30="",0,N30)+IF(Q30="",0,Q30)+IF(T30="",0,T30))</f>
        <v/>
      </c>
      <c r="AB29" s="155" t="str">
        <f>IF(COUNTIF(B29:V29,"")=20,"",IF(D30="",0,D30)+IF(G30="",0,G30)+IF(J30="",0,J30)+IF(M30="",0,M30)+IF(P30="",0,P30)+IF(S30="",0,S30)+IF(V30="",0,V30))</f>
        <v/>
      </c>
      <c r="AC29" s="155" t="str">
        <f>IF(COUNTIF(B29:V29,"")=20,"",AA29-AB29)</f>
        <v/>
      </c>
      <c r="AD29" s="165" t="str">
        <f>IF(COUNTIF(B29:V29,"")=20,"",RANK(AE29,$AE$18:$AE$34,0))</f>
        <v/>
      </c>
      <c r="AE29" s="149" t="str">
        <f>IF(COUNTIF(B29:V29,"")=20,"",IF(Z29="",0,Z29*10000)+AC29*500+AA29*10)</f>
        <v/>
      </c>
      <c r="AF29" s="61"/>
      <c r="AG29" s="64"/>
    </row>
    <row r="30" spans="1:33" customFormat="1" ht="20.5" hidden="1" customHeight="1" outlineLevel="1">
      <c r="A30" s="160"/>
      <c r="B30" s="84"/>
      <c r="C30" s="86" t="s">
        <v>72</v>
      </c>
      <c r="D30" s="89"/>
      <c r="E30" s="84"/>
      <c r="F30" s="86" t="s">
        <v>72</v>
      </c>
      <c r="G30" s="89"/>
      <c r="H30" s="84"/>
      <c r="I30" s="86" t="s">
        <v>72</v>
      </c>
      <c r="J30" s="89"/>
      <c r="K30" s="84"/>
      <c r="L30" s="86" t="s">
        <v>72</v>
      </c>
      <c r="M30" s="89"/>
      <c r="N30" s="154"/>
      <c r="O30" s="138"/>
      <c r="P30" s="139"/>
      <c r="Q30" s="85" t="str">
        <f>IF(P32="","",P32)</f>
        <v/>
      </c>
      <c r="R30" s="86" t="s">
        <v>72</v>
      </c>
      <c r="S30" s="88" t="str">
        <f>IF(N32="","",N32)</f>
        <v/>
      </c>
      <c r="T30" s="85" t="str">
        <f>IF(P34="","",P34)</f>
        <v/>
      </c>
      <c r="U30" s="86" t="s">
        <v>72</v>
      </c>
      <c r="V30" s="88" t="str">
        <f>IF(N34="","",N34)</f>
        <v/>
      </c>
      <c r="W30" s="158"/>
      <c r="X30" s="158"/>
      <c r="Y30" s="158"/>
      <c r="Z30" s="159"/>
      <c r="AA30" s="158"/>
      <c r="AB30" s="158"/>
      <c r="AC30" s="158"/>
      <c r="AD30" s="159"/>
      <c r="AE30" s="149"/>
      <c r="AF30" s="61"/>
      <c r="AG30" s="64"/>
    </row>
    <row r="31" spans="1:33" customFormat="1" ht="20.5" hidden="1" customHeight="1" outlineLevel="1">
      <c r="A31" s="184"/>
      <c r="B31" s="161" t="str">
        <f>IF(B32&gt;D32,"○",IF(B32&lt;D32,"●",IF(B32="","","△")))</f>
        <v/>
      </c>
      <c r="C31" s="162"/>
      <c r="D31" s="163"/>
      <c r="E31" s="161" t="str">
        <f>IF(E32&gt;G32,"○",IF(E32&lt;G32,"●",IF(E32="","","△")))</f>
        <v/>
      </c>
      <c r="F31" s="162"/>
      <c r="G31" s="163"/>
      <c r="H31" s="161" t="str">
        <f>IF(H32&gt;J32,"○",IF(H32&lt;J32,"●",IF(H32="","","△")))</f>
        <v/>
      </c>
      <c r="I31" s="162"/>
      <c r="J31" s="163"/>
      <c r="K31" s="161" t="str">
        <f>IF(K32&gt;M32,"○",IF(K32&lt;M32,"●",IF(K32="","","△")))</f>
        <v/>
      </c>
      <c r="L31" s="162"/>
      <c r="M31" s="163"/>
      <c r="N31" s="161" t="str">
        <f>IF(N32&gt;P32,"○",IF(N32&lt;P32,"●",IF(N32="","","△")))</f>
        <v/>
      </c>
      <c r="O31" s="162"/>
      <c r="P31" s="163"/>
      <c r="Q31" s="167" t="s">
        <v>71</v>
      </c>
      <c r="R31" s="168"/>
      <c r="S31" s="169"/>
      <c r="T31" s="171" t="str">
        <f>IF(Q33="○","●",IF(Q33="●","○",IF(Q33="","","△")))</f>
        <v/>
      </c>
      <c r="U31" s="172"/>
      <c r="V31" s="173"/>
      <c r="W31" s="166" t="str">
        <f>IF(COUNTIF(B31:V31,"")=20,"",COUNTIF(B31:V31,"○"))</f>
        <v/>
      </c>
      <c r="X31" s="166" t="str">
        <f>IF(COUNTIF(B31:V31,"")=20,"",COUNTIF(B31:V31,"●"))</f>
        <v/>
      </c>
      <c r="Y31" s="166" t="str">
        <f>IF(COUNTIF(B31:V31,"")=20,"",COUNTIF(B31:V31,"△"))</f>
        <v/>
      </c>
      <c r="Z31" s="165" t="str">
        <f>IF(W31="","",W31*3+Y31)</f>
        <v/>
      </c>
      <c r="AA31" s="166" t="str">
        <f>IF(COUNTIF(B31:V31,"")=20,"",IF(B32="",0,B32)+IF(E32="",0,E32)+IF(H32="",0,H32)+IF(K32="",0,K32)+IF(N32="",0,N32)+IF(Q32="",0,Q32)+IF(T32="",0,T32))</f>
        <v/>
      </c>
      <c r="AB31" s="166" t="str">
        <f>IF(COUNTIF(B31:V31,"")=20,"",IF(D32="",0,D32)+IF(G32="",0,G32)+IF(J32="",0,J32)+IF(M32="",0,M32)+IF(P32="",0,P32)+IF(S32="",0,S32)+IF(V32="",0,V32))</f>
        <v/>
      </c>
      <c r="AC31" s="166" t="str">
        <f>IF(COUNTIF(B31:V31,"")=20,"",AA31-AB31)</f>
        <v/>
      </c>
      <c r="AD31" s="165" t="str">
        <f>IF(COUNTIF(B31:V31,"")=20,"",RANK(AE31,$AE$18:$AE$34,0))</f>
        <v/>
      </c>
      <c r="AE31" s="186" t="str">
        <f>IF(COUNTIF(B31:V31,"")=20,"",IF(Z31="",0,Z31*10000)+AC31*500+AA31*10)</f>
        <v/>
      </c>
      <c r="AF31" s="61"/>
      <c r="AG31" s="64"/>
    </row>
    <row r="32" spans="1:33" customFormat="1" ht="20.5" hidden="1" customHeight="1" outlineLevel="1">
      <c r="A32" s="185"/>
      <c r="B32" s="84"/>
      <c r="C32" s="86" t="s">
        <v>72</v>
      </c>
      <c r="D32" s="89"/>
      <c r="E32" s="84"/>
      <c r="F32" s="86" t="s">
        <v>72</v>
      </c>
      <c r="G32" s="89"/>
      <c r="H32" s="84"/>
      <c r="I32" s="86" t="s">
        <v>72</v>
      </c>
      <c r="J32" s="89"/>
      <c r="K32" s="84"/>
      <c r="L32" s="86" t="s">
        <v>72</v>
      </c>
      <c r="M32" s="89"/>
      <c r="N32" s="84"/>
      <c r="O32" s="86" t="s">
        <v>72</v>
      </c>
      <c r="P32" s="89"/>
      <c r="Q32" s="154"/>
      <c r="R32" s="138"/>
      <c r="S32" s="170"/>
      <c r="T32" s="85" t="str">
        <f>IF(S34="","",S34)</f>
        <v/>
      </c>
      <c r="U32" s="86" t="s">
        <v>72</v>
      </c>
      <c r="V32" s="88" t="str">
        <f>IF(Q34="","",Q34)</f>
        <v/>
      </c>
      <c r="W32" s="146"/>
      <c r="X32" s="146"/>
      <c r="Y32" s="146"/>
      <c r="Z32" s="148"/>
      <c r="AA32" s="146"/>
      <c r="AB32" s="146"/>
      <c r="AC32" s="146"/>
      <c r="AD32" s="148"/>
      <c r="AE32" s="186"/>
      <c r="AF32" s="61"/>
      <c r="AG32" s="64"/>
    </row>
    <row r="33" spans="1:33" customFormat="1" ht="20.5" hidden="1" customHeight="1" outlineLevel="1">
      <c r="A33" s="175"/>
      <c r="B33" s="157" t="str">
        <f>IF(B34&gt;D34,"○",IF(B34&lt;D34,"●",IF(B34="","","△")))</f>
        <v/>
      </c>
      <c r="C33" s="151"/>
      <c r="D33" s="152"/>
      <c r="E33" s="157" t="str">
        <f>IF(E34&gt;G34,"○",IF(E34&lt;G34,"●",IF(E34="","","△")))</f>
        <v/>
      </c>
      <c r="F33" s="151"/>
      <c r="G33" s="152"/>
      <c r="H33" s="157" t="str">
        <f>IF(H34&gt;J34,"○",IF(H34&lt;J34,"●",IF(H34="","","△")))</f>
        <v/>
      </c>
      <c r="I33" s="151"/>
      <c r="J33" s="152"/>
      <c r="K33" s="157" t="str">
        <f>IF(K34&gt;M34,"○",IF(K34&lt;M34,"●",IF(K34="","","△")))</f>
        <v/>
      </c>
      <c r="L33" s="151"/>
      <c r="M33" s="152"/>
      <c r="N33" s="157" t="str">
        <f>IF(N34&gt;P34,"○",IF(N34&lt;P34,"●",IF(N34="","","△")))</f>
        <v/>
      </c>
      <c r="O33" s="151"/>
      <c r="P33" s="152"/>
      <c r="Q33" s="157" t="str">
        <f>IF(Q34&gt;S34,"○",IF(Q34&lt;S34,"●",IF(Q34="","","△")))</f>
        <v/>
      </c>
      <c r="R33" s="151"/>
      <c r="S33" s="152"/>
      <c r="T33" s="153" t="s">
        <v>71</v>
      </c>
      <c r="U33" s="136"/>
      <c r="V33" s="174"/>
      <c r="W33" s="155" t="str">
        <f>IF(COUNTIF(B33:V33,"")=20,"",COUNTIF(B33:V33,"○"))</f>
        <v/>
      </c>
      <c r="X33" s="145" t="str">
        <f>IF(COUNTIF(B33:V33,"")=20,"",COUNTIF(B33:V33,"●"))</f>
        <v/>
      </c>
      <c r="Y33" s="155" t="str">
        <f>IF(COUNTIF(B33:V33,"")=20,"",COUNTIF(B33:V33,"△"))</f>
        <v/>
      </c>
      <c r="Z33" s="156" t="str">
        <f>IF(W33="","",W33*3+Y33)</f>
        <v/>
      </c>
      <c r="AA33" s="155" t="str">
        <f>IF(COUNTIF(B33:V33,"")=20,"",IF(B34="",0,B34)+IF(E34="",0,E34)+IF(H34="",0,H34)+IF(K34="",0,K34)+IF(N34="",0,N34)+IF(Q34="",0,Q34)+IF(T34="",0,T34))</f>
        <v/>
      </c>
      <c r="AB33" s="155" t="str">
        <f>IF(COUNTIF(B33:V33,"")=20,"",IF(D34="",0,D34)+IF(G34="",0,G34)+IF(J34="",0,J34)+IF(M34="",0,M34)+IF(P34="",0,P34)+IF(S34="",0,S34)+IF(V34="",0,V34))</f>
        <v/>
      </c>
      <c r="AC33" s="155" t="str">
        <f>IF(COUNTIF(B33:V33,"")=20,"",AA33-AB33)</f>
        <v/>
      </c>
      <c r="AD33" s="165" t="str">
        <f>IF(COUNTIF(B33:V33,"")=20,"",RANK(AE33,$AE$18:$AE$34,0))</f>
        <v/>
      </c>
      <c r="AE33" s="186" t="str">
        <f>IF(COUNTIF(B33:V33,"")=20,"",IF(Z33="",0,Z33*10000)+AC33*500+AA33*10)</f>
        <v/>
      </c>
      <c r="AF33" s="61"/>
      <c r="AG33" s="64"/>
    </row>
    <row r="34" spans="1:33" customFormat="1" ht="20.5" hidden="1" customHeight="1" outlineLevel="1">
      <c r="A34" s="185"/>
      <c r="B34" s="84"/>
      <c r="C34" s="86" t="s">
        <v>72</v>
      </c>
      <c r="D34" s="89"/>
      <c r="E34" s="84"/>
      <c r="F34" s="86" t="s">
        <v>72</v>
      </c>
      <c r="G34" s="89"/>
      <c r="H34" s="84"/>
      <c r="I34" s="86" t="s">
        <v>72</v>
      </c>
      <c r="J34" s="89"/>
      <c r="K34" s="84"/>
      <c r="L34" s="86" t="s">
        <v>72</v>
      </c>
      <c r="M34" s="89"/>
      <c r="N34" s="84"/>
      <c r="O34" s="86" t="s">
        <v>72</v>
      </c>
      <c r="P34" s="89"/>
      <c r="Q34" s="84"/>
      <c r="R34" s="86" t="s">
        <v>72</v>
      </c>
      <c r="S34" s="89"/>
      <c r="T34" s="154"/>
      <c r="U34" s="138"/>
      <c r="V34" s="170"/>
      <c r="W34" s="146"/>
      <c r="X34" s="146"/>
      <c r="Y34" s="146"/>
      <c r="Z34" s="148"/>
      <c r="AA34" s="146"/>
      <c r="AB34" s="146"/>
      <c r="AC34" s="146"/>
      <c r="AD34" s="148"/>
      <c r="AE34" s="186"/>
      <c r="AF34" s="61"/>
      <c r="AG34" s="64"/>
    </row>
    <row r="35" spans="1:33" customFormat="1" ht="20.5" customHeight="1" collapsed="1">
      <c r="A35" s="70"/>
      <c r="B35" s="83"/>
      <c r="C35" s="90"/>
      <c r="D35" s="91"/>
      <c r="E35" s="91"/>
      <c r="F35" s="92"/>
      <c r="G35" s="91"/>
      <c r="H35" s="91"/>
      <c r="I35" s="92"/>
      <c r="J35" s="91"/>
      <c r="K35" s="91"/>
      <c r="L35" s="93"/>
      <c r="M35" s="83"/>
      <c r="N35" s="83"/>
      <c r="O35" s="93"/>
      <c r="P35" s="83"/>
      <c r="Q35" s="83"/>
      <c r="R35" s="93"/>
      <c r="S35" s="83"/>
      <c r="T35" s="94"/>
      <c r="U35" s="94"/>
      <c r="V35" s="94"/>
      <c r="W35" s="76"/>
      <c r="X35" s="76"/>
      <c r="Y35" s="76"/>
      <c r="Z35" s="76"/>
      <c r="AA35" s="76"/>
      <c r="AB35" s="76"/>
      <c r="AC35" s="76"/>
      <c r="AD35" s="76"/>
      <c r="AE35" s="77"/>
      <c r="AF35" s="78"/>
      <c r="AG35" s="65"/>
    </row>
    <row r="36" spans="1:33" customFormat="1" ht="20.5" customHeight="1">
      <c r="A36" s="126"/>
      <c r="B36" s="127"/>
      <c r="C36" s="127"/>
      <c r="D36" s="67"/>
      <c r="E36" s="67"/>
      <c r="F36" s="67"/>
      <c r="G36" s="67"/>
      <c r="H36" s="67"/>
      <c r="I36" s="67"/>
      <c r="J36" s="67"/>
      <c r="K36" s="67"/>
      <c r="L36" s="68"/>
      <c r="M36" s="68"/>
      <c r="N36" s="68"/>
      <c r="O36" s="68"/>
      <c r="P36" s="68"/>
      <c r="Q36" s="69"/>
      <c r="R36" s="128"/>
      <c r="S36" s="128"/>
      <c r="T36" s="129"/>
      <c r="U36" s="129"/>
      <c r="V36" s="129"/>
      <c r="W36" s="129"/>
      <c r="X36" s="128"/>
      <c r="Y36" s="128"/>
      <c r="Z36" s="130"/>
      <c r="AA36" s="130"/>
      <c r="AB36" s="130"/>
      <c r="AC36" s="130"/>
      <c r="AD36" s="130"/>
      <c r="AE36" s="61"/>
    </row>
    <row r="37" spans="1:33" customFormat="1" ht="24" customHeight="1">
      <c r="A37" s="110" t="s">
        <v>35</v>
      </c>
      <c r="B37" s="189" t="str">
        <f>IF(A38="","",A38)</f>
        <v>T.C.F.C.</v>
      </c>
      <c r="C37" s="178"/>
      <c r="D37" s="179"/>
      <c r="E37" s="177" t="str">
        <f>IF(A40="","",A40)</f>
        <v>ヴェントサッカー塾</v>
      </c>
      <c r="F37" s="178"/>
      <c r="G37" s="179"/>
      <c r="H37" s="177" t="str">
        <f>IF(A42="","",A42)</f>
        <v>湘南SS</v>
      </c>
      <c r="I37" s="178"/>
      <c r="J37" s="179"/>
      <c r="K37" s="177" t="str">
        <f>IF(A44="","",A44)</f>
        <v>FCトリアネーロ町田</v>
      </c>
      <c r="L37" s="178"/>
      <c r="M37" s="179"/>
      <c r="N37" s="177" t="str">
        <f>IF(A46="","",A46)</f>
        <v/>
      </c>
      <c r="O37" s="178"/>
      <c r="P37" s="179"/>
      <c r="Q37" s="177" t="str">
        <f>IF(A48="","",A48)</f>
        <v/>
      </c>
      <c r="R37" s="178"/>
      <c r="S37" s="179"/>
      <c r="T37" s="177" t="str">
        <f>IF(A50="","",A50)</f>
        <v/>
      </c>
      <c r="U37" s="178"/>
      <c r="V37" s="179"/>
      <c r="W37" s="106" t="s">
        <v>63</v>
      </c>
      <c r="X37" s="106" t="s">
        <v>64</v>
      </c>
      <c r="Y37" s="106" t="s">
        <v>65</v>
      </c>
      <c r="Z37" s="107" t="s">
        <v>66</v>
      </c>
      <c r="AA37" s="106" t="s">
        <v>67</v>
      </c>
      <c r="AB37" s="106" t="s">
        <v>68</v>
      </c>
      <c r="AC37" s="106" t="s">
        <v>69</v>
      </c>
      <c r="AD37" s="107" t="s">
        <v>70</v>
      </c>
      <c r="AE37" s="61"/>
      <c r="AF37" s="62"/>
    </row>
    <row r="38" spans="1:33" customFormat="1" ht="20.5" customHeight="1">
      <c r="A38" s="187" t="str">
        <f>'U12 (12日 予選)'!C6</f>
        <v>T.C.F.C.</v>
      </c>
      <c r="B38" s="167" t="s">
        <v>71</v>
      </c>
      <c r="C38" s="168"/>
      <c r="D38" s="181"/>
      <c r="E38" s="182" t="str">
        <f>IF(B40="○","●",IF(B40="●","○",IF(B40="","","△")))</f>
        <v/>
      </c>
      <c r="F38" s="172"/>
      <c r="G38" s="183"/>
      <c r="H38" s="182" t="str">
        <f>IF(B42="○","●",IF(B42="●","○",IF(B42="","","△")))</f>
        <v/>
      </c>
      <c r="I38" s="172"/>
      <c r="J38" s="183"/>
      <c r="K38" s="182" t="str">
        <f>IF(B44="○","●",IF(B44="●","○",IF(B44="","","△")))</f>
        <v/>
      </c>
      <c r="L38" s="172"/>
      <c r="M38" s="183"/>
      <c r="N38" s="182" t="str">
        <f>IF(B46="○","●",IF(B46="●","○",IF(B46="","","△")))</f>
        <v/>
      </c>
      <c r="O38" s="172"/>
      <c r="P38" s="183"/>
      <c r="Q38" s="182" t="str">
        <f>IF(B48="○","●",IF(B48="●","○",IF(B48="","","△")))</f>
        <v/>
      </c>
      <c r="R38" s="172"/>
      <c r="S38" s="173"/>
      <c r="T38" s="171" t="str">
        <f>IF(B50="○","●",IF(B50="●","○",IF(B50="","","△")))</f>
        <v/>
      </c>
      <c r="U38" s="172"/>
      <c r="V38" s="173"/>
      <c r="W38" s="166" t="str">
        <f>IF(COUNTIF(B38:V38,"")=20,"",COUNTIF(B38:V38,"○"))</f>
        <v/>
      </c>
      <c r="X38" s="166" t="str">
        <f>IF(COUNTIF(B38:V38,"")=20,"",COUNTIF(B38:V38,"●"))</f>
        <v/>
      </c>
      <c r="Y38" s="166" t="str">
        <f>IF(COUNTIF(B38:V38,"")=20,"",COUNTIF(B38:V38,"△"))</f>
        <v/>
      </c>
      <c r="Z38" s="165" t="str">
        <f>IF(W38="","",W38*3+Y38)</f>
        <v/>
      </c>
      <c r="AA38" s="166" t="str">
        <f>IF(COUNTIF(B38:V38,"")=20,"",IF(B39="",0,B39)+IF(E39="",0,E39)+IF(H39="",0,H39)+IF(K39="",0,K39)+IF(N39="",0,N39)+IF(Q39="",0,Q39)+IF(T39="",0,T39))</f>
        <v/>
      </c>
      <c r="AB38" s="166" t="str">
        <f>IF(COUNTIF(B38:V38,"")=20,"",IF(D39="",0,D39)+IF(G39="",0,G39)+IF(J39="",0,J39)+IF(M39="",0,M39)+IF(P39="",0,P39)+IF(S39="",0,S39)+IF(V39="",0,V39))</f>
        <v/>
      </c>
      <c r="AC38" s="166" t="str">
        <f>IF(COUNTIF(B38:V38,"")=20,"",AA38-AB38)</f>
        <v/>
      </c>
      <c r="AD38" s="165" t="str">
        <f>IF(COUNTIF(B38:V38,"")=20,"",RANK(AE38,$AE$38:$AE$51,0))</f>
        <v/>
      </c>
      <c r="AE38" s="149" t="str">
        <f>IF(COUNTIF(B38:V38,"")=20,"",IF(Z38="",0,Z38*10000)+AC38*500+AA38*10)</f>
        <v/>
      </c>
      <c r="AF38" s="61"/>
    </row>
    <row r="39" spans="1:33" customFormat="1" ht="20.5" customHeight="1">
      <c r="A39" s="188"/>
      <c r="B39" s="154"/>
      <c r="C39" s="138"/>
      <c r="D39" s="139"/>
      <c r="E39" s="85" t="str">
        <f>IF(D41="","",D41)</f>
        <v/>
      </c>
      <c r="F39" s="86" t="s">
        <v>72</v>
      </c>
      <c r="G39" s="85" t="str">
        <f>IF(B41="","",B41)</f>
        <v/>
      </c>
      <c r="H39" s="87" t="str">
        <f>IF(D43="","",D43)</f>
        <v/>
      </c>
      <c r="I39" s="86" t="s">
        <v>72</v>
      </c>
      <c r="J39" s="88" t="str">
        <f>IF(B43="","",B43)</f>
        <v/>
      </c>
      <c r="K39" s="85" t="str">
        <f>IF(D45="","",D45)</f>
        <v/>
      </c>
      <c r="L39" s="86" t="s">
        <v>72</v>
      </c>
      <c r="M39" s="88" t="str">
        <f>IF(B45="","",B45)</f>
        <v/>
      </c>
      <c r="N39" s="85" t="str">
        <f>IF(D47="","",D47)</f>
        <v/>
      </c>
      <c r="O39" s="86" t="s">
        <v>72</v>
      </c>
      <c r="P39" s="88" t="str">
        <f>IF(B47="","",B47)</f>
        <v/>
      </c>
      <c r="Q39" s="85" t="str">
        <f>IF(D49="","",D49)</f>
        <v/>
      </c>
      <c r="R39" s="86" t="s">
        <v>72</v>
      </c>
      <c r="S39" s="88" t="str">
        <f>IF(B49="","",B49)</f>
        <v/>
      </c>
      <c r="T39" s="85" t="str">
        <f>IF(D51="","",D51)</f>
        <v/>
      </c>
      <c r="U39" s="86" t="s">
        <v>72</v>
      </c>
      <c r="V39" s="88" t="str">
        <f>IF(B51="","",B51)</f>
        <v/>
      </c>
      <c r="W39" s="146"/>
      <c r="X39" s="146"/>
      <c r="Y39" s="146"/>
      <c r="Z39" s="148"/>
      <c r="AA39" s="146"/>
      <c r="AB39" s="146"/>
      <c r="AC39" s="146"/>
      <c r="AD39" s="148"/>
      <c r="AE39" s="149"/>
      <c r="AF39" s="61"/>
    </row>
    <row r="40" spans="1:33" customFormat="1" ht="20.5" customHeight="1">
      <c r="A40" s="190" t="str">
        <f>'U12 (12日 予選)'!E6</f>
        <v>ヴェントサッカー塾</v>
      </c>
      <c r="B40" s="157" t="str">
        <f>IF(B41&gt;D41,"○",IF(B41&lt;D41,"●",IF(B41="","","△")))</f>
        <v/>
      </c>
      <c r="C40" s="151"/>
      <c r="D40" s="152"/>
      <c r="E40" s="153" t="s">
        <v>71</v>
      </c>
      <c r="F40" s="136"/>
      <c r="G40" s="137"/>
      <c r="H40" s="140" t="str">
        <f>IF(E42="○","●",IF(E42="●","○",IF(E42="","","△")))</f>
        <v/>
      </c>
      <c r="I40" s="141"/>
      <c r="J40" s="142"/>
      <c r="K40" s="140" t="str">
        <f>IF(E44="○","●",IF(E44="●","○",IF(E44="","","△")))</f>
        <v/>
      </c>
      <c r="L40" s="141"/>
      <c r="M40" s="142"/>
      <c r="N40" s="140" t="str">
        <f>IF(E46="○","●",IF(E46="●","○",IF(E46="","","△")))</f>
        <v/>
      </c>
      <c r="O40" s="141"/>
      <c r="P40" s="142"/>
      <c r="Q40" s="140" t="str">
        <f>IF(E48="○","●",IF(E48="●","○",IF(E48="","","△")))</f>
        <v/>
      </c>
      <c r="R40" s="141"/>
      <c r="S40" s="143"/>
      <c r="T40" s="144" t="str">
        <f>IF(E50="○","●",IF(E50="●","○",IF(E50="","","△")))</f>
        <v/>
      </c>
      <c r="U40" s="141"/>
      <c r="V40" s="143"/>
      <c r="W40" s="155" t="str">
        <f>IF(COUNTIF(B40:V40,"")=20,"",COUNTIF(B40:V40,"○"))</f>
        <v/>
      </c>
      <c r="X40" s="145" t="str">
        <f>IF(COUNTIF(B40:V40,"")=20,"",COUNTIF(B40:V40,"●"))</f>
        <v/>
      </c>
      <c r="Y40" s="155" t="str">
        <f>IF(COUNTIF(B40:V40,"")=20,"",COUNTIF(B40:V40,"△"))</f>
        <v/>
      </c>
      <c r="Z40" s="156" t="str">
        <f>IF(W40="","",W40*3+Y40)</f>
        <v/>
      </c>
      <c r="AA40" s="155" t="str">
        <f>IF(COUNTIF(B40:V40,"")=20,"",IF(B41="",0,B41)+IF(E41="",0,E41)+IF(H41="",0,H41)+IF(K41="",0,K41)+IF(N41="",0,N41)+IF(Q41="",0,Q41)+IF(T41="",0,T41))</f>
        <v/>
      </c>
      <c r="AB40" s="155" t="str">
        <f>IF(COUNTIF(B40:V40,"")=20,"",IF(D41="",0,D41)+IF(G41="",0,G41)+IF(J41="",0,J41)+IF(M41="",0,M41)+IF(P41="",0,P41)+IF(S41="",0,S41)+IF(V41="",0,V41))</f>
        <v/>
      </c>
      <c r="AC40" s="155" t="str">
        <f>IF(COUNTIF(B40:V40,"")=20,"",AA40-AB40)</f>
        <v/>
      </c>
      <c r="AD40" s="165" t="str">
        <f t="shared" ref="AD40" si="0">IF(COUNTIF(B40:V40,"")=20,"",RANK(AE40,$AE$38:$AE$51,0))</f>
        <v/>
      </c>
      <c r="AE40" s="149" t="str">
        <f>IF(COUNTIF(B40:V40,"")=20,"",IF(Z40="",0,Z40*10000)+AC40*500+AA40*10)</f>
        <v/>
      </c>
      <c r="AF40" s="61"/>
    </row>
    <row r="41" spans="1:33" customFormat="1" ht="20.5" customHeight="1">
      <c r="A41" s="188"/>
      <c r="B41" s="111"/>
      <c r="C41" s="86" t="s">
        <v>72</v>
      </c>
      <c r="D41" s="89"/>
      <c r="E41" s="154"/>
      <c r="F41" s="138"/>
      <c r="G41" s="139"/>
      <c r="H41" s="85" t="str">
        <f>IF(G43="","",G43)</f>
        <v/>
      </c>
      <c r="I41" s="86" t="s">
        <v>72</v>
      </c>
      <c r="J41" s="88" t="str">
        <f>IF(E43="","",E43)</f>
        <v/>
      </c>
      <c r="K41" s="85" t="str">
        <f>IF(G45="","",G45)</f>
        <v/>
      </c>
      <c r="L41" s="86" t="s">
        <v>72</v>
      </c>
      <c r="M41" s="88" t="str">
        <f>IF(E45="","",E45)</f>
        <v/>
      </c>
      <c r="N41" s="85" t="str">
        <f>IF(G47="","",G47)</f>
        <v/>
      </c>
      <c r="O41" s="86" t="s">
        <v>72</v>
      </c>
      <c r="P41" s="88" t="str">
        <f>IF(E47="","",E47)</f>
        <v/>
      </c>
      <c r="Q41" s="85" t="str">
        <f>IF(G49="","",G49)</f>
        <v/>
      </c>
      <c r="R41" s="86" t="s">
        <v>72</v>
      </c>
      <c r="S41" s="88" t="str">
        <f>IF(E49="","",E49)</f>
        <v/>
      </c>
      <c r="T41" s="85" t="str">
        <f>IF(G51="","",G51)</f>
        <v/>
      </c>
      <c r="U41" s="86" t="s">
        <v>72</v>
      </c>
      <c r="V41" s="88" t="str">
        <f>IF(E51="","",E51)</f>
        <v/>
      </c>
      <c r="W41" s="146"/>
      <c r="X41" s="146"/>
      <c r="Y41" s="146"/>
      <c r="Z41" s="148"/>
      <c r="AA41" s="146"/>
      <c r="AB41" s="146"/>
      <c r="AC41" s="146"/>
      <c r="AD41" s="148"/>
      <c r="AE41" s="149"/>
      <c r="AF41" s="61"/>
    </row>
    <row r="42" spans="1:33" customFormat="1" ht="20.5" customHeight="1">
      <c r="A42" s="190" t="str">
        <f>'U12 (12日 予選)'!G6</f>
        <v>湘南SS</v>
      </c>
      <c r="B42" s="157" t="str">
        <f>IF(B43&gt;D43,"○",IF(B43&lt;D43,"●",IF(B43="","","△")))</f>
        <v/>
      </c>
      <c r="C42" s="151"/>
      <c r="D42" s="152"/>
      <c r="E42" s="157" t="str">
        <f>IF(E43&gt;G43,"○",IF(E43&lt;G43,"●",IF(E43="","","△")))</f>
        <v/>
      </c>
      <c r="F42" s="151"/>
      <c r="G42" s="152"/>
      <c r="H42" s="153" t="s">
        <v>71</v>
      </c>
      <c r="I42" s="136"/>
      <c r="J42" s="137"/>
      <c r="K42" s="140" t="str">
        <f>IF(H44="○","●",IF(H44="●","○",IF(H44="","","△")))</f>
        <v/>
      </c>
      <c r="L42" s="141"/>
      <c r="M42" s="142"/>
      <c r="N42" s="140" t="str">
        <f>IF(H46="○","●",IF(H46="●","○",IF(H46="","","△")))</f>
        <v/>
      </c>
      <c r="O42" s="141"/>
      <c r="P42" s="142"/>
      <c r="Q42" s="140" t="str">
        <f>IF(H48="○","●",IF(H48="●","○",IF(H48="","","△")))</f>
        <v/>
      </c>
      <c r="R42" s="141"/>
      <c r="S42" s="143"/>
      <c r="T42" s="144" t="str">
        <f>IF(H50="○","●",IF(H50="●","○",IF(H50="","","△")))</f>
        <v/>
      </c>
      <c r="U42" s="141"/>
      <c r="V42" s="143"/>
      <c r="W42" s="155" t="str">
        <f>IF(COUNTIF(B42:V42,"")=20,"",COUNTIF(B42:V42,"○"))</f>
        <v/>
      </c>
      <c r="X42" s="145" t="str">
        <f>IF(COUNTIF(B42:V42,"")=20,"",COUNTIF(B42:V42,"●"))</f>
        <v/>
      </c>
      <c r="Y42" s="155" t="str">
        <f>IF(COUNTIF(B42:V42,"")=20,"",COUNTIF(B42:V42,"△"))</f>
        <v/>
      </c>
      <c r="Z42" s="156" t="str">
        <f>IF(W42="","",W42*3+Y42)</f>
        <v/>
      </c>
      <c r="AA42" s="155" t="str">
        <f>IF(COUNTIF(B42:V42,"")=20,"",IF(B43="",0,B43)+IF(E43="",0,E43)+IF(H43="",0,H43)+IF(K43="",0,K43)+IF(N43="",0,N43)+IF(Q43="",0,Q43)+IF(T43="",0,T43))</f>
        <v/>
      </c>
      <c r="AB42" s="155" t="str">
        <f>IF(COUNTIF(B42:V42,"")=20,"",IF(D43="",0,D43)+IF(G43="",0,G43)+IF(J43="",0,J43)+IF(M43="",0,M43)+IF(P43="",0,P43)+IF(S43="",0,S43)+IF(V43="",0,V43))</f>
        <v/>
      </c>
      <c r="AC42" s="155" t="str">
        <f>IF(COUNTIF(B42:V42,"")=20,"",AA42-AB42)</f>
        <v/>
      </c>
      <c r="AD42" s="165" t="str">
        <f t="shared" ref="AD42" si="1">IF(COUNTIF(B42:V42,"")=20,"",RANK(AE42,$AE$38:$AE$51,0))</f>
        <v/>
      </c>
      <c r="AE42" s="149" t="str">
        <f>IF(COUNTIF(B42:V42,"")=20,"",IF(Z42="",0,Z42*10000)+AC42*500+AA42*10)</f>
        <v/>
      </c>
      <c r="AF42" s="61"/>
    </row>
    <row r="43" spans="1:33" customFormat="1" ht="20.5" customHeight="1">
      <c r="A43" s="188"/>
      <c r="B43" s="111"/>
      <c r="C43" s="86" t="s">
        <v>72</v>
      </c>
      <c r="D43" s="89"/>
      <c r="E43" s="84"/>
      <c r="F43" s="86" t="s">
        <v>72</v>
      </c>
      <c r="G43" s="89"/>
      <c r="H43" s="154"/>
      <c r="I43" s="138"/>
      <c r="J43" s="139"/>
      <c r="K43" s="85" t="str">
        <f>IF(J45="","",J45)</f>
        <v/>
      </c>
      <c r="L43" s="86" t="s">
        <v>72</v>
      </c>
      <c r="M43" s="88" t="str">
        <f>IF(H45="","",H45)</f>
        <v/>
      </c>
      <c r="N43" s="85" t="str">
        <f>IF(J47="","",J47)</f>
        <v/>
      </c>
      <c r="O43" s="86" t="s">
        <v>72</v>
      </c>
      <c r="P43" s="88" t="str">
        <f>IF(H47="","",H47)</f>
        <v/>
      </c>
      <c r="Q43" s="85" t="str">
        <f>IF(J49="","",J49)</f>
        <v/>
      </c>
      <c r="R43" s="86" t="s">
        <v>72</v>
      </c>
      <c r="S43" s="88" t="str">
        <f>IF(H49="","",H49)</f>
        <v/>
      </c>
      <c r="T43" s="85" t="str">
        <f>IF(J51="","",J51)</f>
        <v/>
      </c>
      <c r="U43" s="86" t="s">
        <v>72</v>
      </c>
      <c r="V43" s="88" t="str">
        <f>IF(H51="","",H51)</f>
        <v/>
      </c>
      <c r="W43" s="146"/>
      <c r="X43" s="146"/>
      <c r="Y43" s="146"/>
      <c r="Z43" s="148"/>
      <c r="AA43" s="146"/>
      <c r="AB43" s="146"/>
      <c r="AC43" s="146"/>
      <c r="AD43" s="148"/>
      <c r="AE43" s="149"/>
      <c r="AF43" s="61"/>
    </row>
    <row r="44" spans="1:33" customFormat="1" ht="20.5" customHeight="1">
      <c r="A44" s="190" t="str">
        <f>'U12 (12日 予選)'!I6</f>
        <v>FCトリアネーロ町田</v>
      </c>
      <c r="B44" s="157" t="str">
        <f>IF(B45&gt;D45,"○",IF(B45&lt;D45,"●",IF(B45="","","△")))</f>
        <v/>
      </c>
      <c r="C44" s="151"/>
      <c r="D44" s="152"/>
      <c r="E44" s="157" t="str">
        <f>IF(E45&gt;G45,"○",IF(E45&lt;G45,"●",IF(E45="","","△")))</f>
        <v/>
      </c>
      <c r="F44" s="151"/>
      <c r="G44" s="152"/>
      <c r="H44" s="157" t="str">
        <f>IF(H45&gt;J45,"○",IF(H45&lt;J45,"●",IF(H45="","","△")))</f>
        <v/>
      </c>
      <c r="I44" s="151"/>
      <c r="J44" s="152"/>
      <c r="K44" s="153" t="s">
        <v>71</v>
      </c>
      <c r="L44" s="136"/>
      <c r="M44" s="137"/>
      <c r="N44" s="140" t="str">
        <f>IF(K46="○","●",IF(K46="●","○",IF(K46="","","△")))</f>
        <v/>
      </c>
      <c r="O44" s="141"/>
      <c r="P44" s="142"/>
      <c r="Q44" s="140" t="str">
        <f>IF(K48="○","●",IF(K48="●","○",IF(K48="","","△")))</f>
        <v/>
      </c>
      <c r="R44" s="141"/>
      <c r="S44" s="143"/>
      <c r="T44" s="144" t="str">
        <f>IF(K50="○","●",IF(K50="●","○",IF(K50="","","△")))</f>
        <v/>
      </c>
      <c r="U44" s="141"/>
      <c r="V44" s="143"/>
      <c r="W44" s="155" t="str">
        <f>IF(COUNTIF(B44:V44,"")=20,"",COUNTIF(B44:V44,"○"))</f>
        <v/>
      </c>
      <c r="X44" s="145" t="str">
        <f>IF(COUNTIF(B44:V44,"")=20,"",COUNTIF(B44:V44,"●"))</f>
        <v/>
      </c>
      <c r="Y44" s="155" t="str">
        <f>IF(COUNTIF(B44:V44,"")=20,"",COUNTIF(B44:V44,"△"))</f>
        <v/>
      </c>
      <c r="Z44" s="156" t="str">
        <f>IF(W44="","",W44*3+Y44)</f>
        <v/>
      </c>
      <c r="AA44" s="155" t="str">
        <f>IF(COUNTIF(B44:V44,"")=20,"",IF(B45="",0,B45)+IF(E45="",0,E45)+IF(H45="",0,H45)+IF(K45="",0,K45)+IF(N45="",0,N45)+IF(Q45="",0,Q45)+IF(T45="",0,T45))</f>
        <v/>
      </c>
      <c r="AB44" s="155" t="str">
        <f>IF(COUNTIF(B44:V44,"")=20,"",IF(D45="",0,D45)+IF(G45="",0,G45)+IF(J45="",0,J45)+IF(M45="",0,M45)+IF(P45="",0,P45)+IF(S45="",0,S45)+IF(V45="",0,V45))</f>
        <v/>
      </c>
      <c r="AC44" s="155" t="str">
        <f>IF(COUNTIF(B44:V44,"")=20,"",AA44-AB44)</f>
        <v/>
      </c>
      <c r="AD44" s="165" t="str">
        <f t="shared" ref="AD44" si="2">IF(COUNTIF(B44:V44,"")=20,"",RANK(AE44,$AE$38:$AE$51,0))</f>
        <v/>
      </c>
      <c r="AE44" s="149" t="str">
        <f>IF(COUNTIF(B44:V44,"")=20,"",IF(Z44="",0,Z44*10000)+AC44*500+AA44*10)</f>
        <v/>
      </c>
      <c r="AF44" s="61"/>
    </row>
    <row r="45" spans="1:33" customFormat="1" ht="20.5" customHeight="1">
      <c r="A45" s="188"/>
      <c r="B45" s="111"/>
      <c r="C45" s="86" t="s">
        <v>72</v>
      </c>
      <c r="D45" s="89"/>
      <c r="E45" s="84"/>
      <c r="F45" s="86" t="s">
        <v>72</v>
      </c>
      <c r="G45" s="89"/>
      <c r="H45" s="84"/>
      <c r="I45" s="86" t="s">
        <v>72</v>
      </c>
      <c r="J45" s="89"/>
      <c r="K45" s="154"/>
      <c r="L45" s="138"/>
      <c r="M45" s="139"/>
      <c r="N45" s="85" t="str">
        <f>IF(M47="","",M47)</f>
        <v/>
      </c>
      <c r="O45" s="86" t="s">
        <v>72</v>
      </c>
      <c r="P45" s="88" t="str">
        <f>IF(K47="","",K47)</f>
        <v/>
      </c>
      <c r="Q45" s="85" t="str">
        <f>IF(M49="","",M49)</f>
        <v/>
      </c>
      <c r="R45" s="86" t="s">
        <v>72</v>
      </c>
      <c r="S45" s="88" t="str">
        <f>IF($K$16="","",$K$16)</f>
        <v/>
      </c>
      <c r="T45" s="85" t="str">
        <f>IF(M51="","",M51)</f>
        <v/>
      </c>
      <c r="U45" s="86" t="s">
        <v>72</v>
      </c>
      <c r="V45" s="88" t="str">
        <f>IF(K51="","",K51)</f>
        <v/>
      </c>
      <c r="W45" s="146"/>
      <c r="X45" s="146"/>
      <c r="Y45" s="146"/>
      <c r="Z45" s="148"/>
      <c r="AA45" s="146"/>
      <c r="AB45" s="146"/>
      <c r="AC45" s="146"/>
      <c r="AD45" s="148"/>
      <c r="AE45" s="149"/>
      <c r="AF45" s="61"/>
    </row>
    <row r="46" spans="1:33" customFormat="1" ht="20.5" hidden="1" customHeight="1" outlineLevel="1">
      <c r="A46" s="190"/>
      <c r="B46" s="157" t="str">
        <f>IF(B47&gt;D47,"○",IF(B47&lt;D47,"●",IF(B47="","","△")))</f>
        <v/>
      </c>
      <c r="C46" s="151"/>
      <c r="D46" s="152"/>
      <c r="E46" s="157" t="str">
        <f>IF(E47&gt;G47,"○",IF(E47&lt;G47,"●",IF(E47="","","△")))</f>
        <v/>
      </c>
      <c r="F46" s="151"/>
      <c r="G46" s="152"/>
      <c r="H46" s="157" t="str">
        <f>IF(H47&gt;J47,"○",IF(H47&lt;J47,"●",IF(H47="","","△")))</f>
        <v/>
      </c>
      <c r="I46" s="151"/>
      <c r="J46" s="152"/>
      <c r="K46" s="157" t="str">
        <f>IF(K47&gt;M47,"○",IF(K47&lt;M47,"●",IF(K47="","","△")))</f>
        <v/>
      </c>
      <c r="L46" s="151"/>
      <c r="M46" s="152"/>
      <c r="N46" s="153" t="s">
        <v>71</v>
      </c>
      <c r="O46" s="136"/>
      <c r="P46" s="137"/>
      <c r="Q46" s="164" t="str">
        <f>IF(N48="○","●",IF(N48="●","○",IF(N48="","","△")))</f>
        <v/>
      </c>
      <c r="R46" s="151"/>
      <c r="S46" s="152"/>
      <c r="T46" s="157" t="str">
        <f>IF(N50="○","●",IF(N50="●","○",IF(N50="","","△")))</f>
        <v/>
      </c>
      <c r="U46" s="151"/>
      <c r="V46" s="152"/>
      <c r="W46" s="155" t="str">
        <f>IF(COUNTIF(B46:V46,"")=20,"",COUNTIF(B46:V46,"○"))</f>
        <v/>
      </c>
      <c r="X46" s="145" t="str">
        <f>IF(COUNTIF(B46:V46,"")=20,"",COUNTIF(B46:V46,"●"))</f>
        <v/>
      </c>
      <c r="Y46" s="155" t="str">
        <f>IF(COUNTIF(B46:V46,"")=20,"",COUNTIF(B46:V46,"△"))</f>
        <v/>
      </c>
      <c r="Z46" s="156" t="str">
        <f>IF(W46="","",W46*3+Y46)</f>
        <v/>
      </c>
      <c r="AA46" s="155" t="str">
        <f>IF(COUNTIF(B46:V46,"")=20,"",IF(B47="",0,B47)+IF(E47="",0,E47)+IF(H47="",0,H47)+IF(K47="",0,K47)+IF(N47="",0,N47)+IF(Q47="",0,Q47)+IF(T47="",0,T47))</f>
        <v/>
      </c>
      <c r="AB46" s="155" t="str">
        <f>IF(COUNTIF(B46:V46,"")=20,"",IF(D47="",0,D47)+IF(G47="",0,G47)+IF(J47="",0,J47)+IF(M47="",0,M47)+IF(P47="",0,P47)+IF(S47="",0,S47)+IF(V47="",0,V47))</f>
        <v/>
      </c>
      <c r="AC46" s="155" t="str">
        <f>IF(COUNTIF(B46:V46,"")=20,"",AA46-AB46)</f>
        <v/>
      </c>
      <c r="AD46" s="165" t="str">
        <f t="shared" ref="AD46" si="3">IF(COUNTIF(B46:V46,"")=20,"",RANK(AE46,$AE$38:$AE$51,0))</f>
        <v/>
      </c>
      <c r="AE46" s="149" t="str">
        <f>IF(COUNTIF(B46:V46,"")=20,"",IF(Z46="",0,Z46*10000)+AC46*500+AA46*10)</f>
        <v/>
      </c>
      <c r="AF46" s="61"/>
    </row>
    <row r="47" spans="1:33" customFormat="1" ht="20.5" hidden="1" customHeight="1" outlineLevel="1">
      <c r="A47" s="191"/>
      <c r="B47" s="111"/>
      <c r="C47" s="86" t="s">
        <v>72</v>
      </c>
      <c r="D47" s="89"/>
      <c r="E47" s="84"/>
      <c r="F47" s="86" t="s">
        <v>72</v>
      </c>
      <c r="G47" s="89"/>
      <c r="H47" s="84"/>
      <c r="I47" s="86" t="s">
        <v>72</v>
      </c>
      <c r="J47" s="89"/>
      <c r="K47" s="84"/>
      <c r="L47" s="86" t="s">
        <v>72</v>
      </c>
      <c r="M47" s="89"/>
      <c r="N47" s="154"/>
      <c r="O47" s="138"/>
      <c r="P47" s="139"/>
      <c r="Q47" s="85" t="str">
        <f>IF(P49="","",P49)</f>
        <v/>
      </c>
      <c r="R47" s="86" t="s">
        <v>72</v>
      </c>
      <c r="S47" s="88" t="str">
        <f>IF(N49="","",N49)</f>
        <v/>
      </c>
      <c r="T47" s="85" t="str">
        <f>IF(P51="","",P51)</f>
        <v/>
      </c>
      <c r="U47" s="86" t="s">
        <v>72</v>
      </c>
      <c r="V47" s="88" t="str">
        <f>IF(N51="","",N51)</f>
        <v/>
      </c>
      <c r="W47" s="158"/>
      <c r="X47" s="158"/>
      <c r="Y47" s="158"/>
      <c r="Z47" s="159"/>
      <c r="AA47" s="158"/>
      <c r="AB47" s="158"/>
      <c r="AC47" s="158"/>
      <c r="AD47" s="159"/>
      <c r="AE47" s="149"/>
      <c r="AF47" s="61"/>
    </row>
    <row r="48" spans="1:33" customFormat="1" ht="20.5" hidden="1" customHeight="1" outlineLevel="1">
      <c r="A48" s="184"/>
      <c r="B48" s="161" t="str">
        <f>IF(B49&gt;D49,"○",IF(B49&lt;D49,"●",IF(B49="","","△")))</f>
        <v/>
      </c>
      <c r="C48" s="162"/>
      <c r="D48" s="163"/>
      <c r="E48" s="161" t="str">
        <f>IF(E49&gt;G49,"○",IF(E49&lt;G49,"●",IF(E49="","","△")))</f>
        <v/>
      </c>
      <c r="F48" s="162"/>
      <c r="G48" s="163"/>
      <c r="H48" s="161" t="str">
        <f>IF(H49&gt;J49,"○",IF(H49&lt;J49,"●",IF(H49="","","△")))</f>
        <v/>
      </c>
      <c r="I48" s="162"/>
      <c r="J48" s="163"/>
      <c r="K48" s="161" t="str">
        <f>IF(K49&gt;M49,"○",IF(K49&lt;M49,"●",IF(K49="","","△")))</f>
        <v/>
      </c>
      <c r="L48" s="162"/>
      <c r="M48" s="163"/>
      <c r="N48" s="161" t="str">
        <f>IF(N49&gt;P49,"○",IF(N49&lt;P49,"●",IF(N49="","","△")))</f>
        <v/>
      </c>
      <c r="O48" s="162"/>
      <c r="P48" s="163"/>
      <c r="Q48" s="167" t="s">
        <v>71</v>
      </c>
      <c r="R48" s="168"/>
      <c r="S48" s="169"/>
      <c r="T48" s="171" t="str">
        <f>IF(Q50="○","●",IF(Q50="●","○",IF(Q50="","","△")))</f>
        <v/>
      </c>
      <c r="U48" s="172"/>
      <c r="V48" s="173"/>
      <c r="W48" s="166" t="str">
        <f>IF(COUNTIF(B48:V48,"")=20,"",COUNTIF(B48:V48,"○"))</f>
        <v/>
      </c>
      <c r="X48" s="166" t="str">
        <f>IF(COUNTIF(B48:V48,"")=20,"",COUNTIF(B48:V48,"●"))</f>
        <v/>
      </c>
      <c r="Y48" s="166" t="str">
        <f>IF(COUNTIF(B48:V48,"")=20,"",COUNTIF(B48:V48,"△"))</f>
        <v/>
      </c>
      <c r="Z48" s="165" t="str">
        <f>IF(W48="","",W48*3+Y48)</f>
        <v/>
      </c>
      <c r="AA48" s="166" t="str">
        <f>IF(COUNTIF(B48:V48,"")=20,"",IF(B49="",0,B49)+IF(E49="",0,E49)+IF(H49="",0,H49)+IF(K49="",0,K49)+IF(N49="",0,N49)+IF(Q49="",0,Q49)+IF(T49="",0,T49))</f>
        <v/>
      </c>
      <c r="AB48" s="166" t="str">
        <f>IF(COUNTIF(B48:V48,"")=20,"",IF(D49="",0,D49)+IF(G49="",0,G49)+IF(J49="",0,J49)+IF(M49="",0,M49)+IF(P49="",0,P49)+IF(S49="",0,S49)+IF(V49="",0,V49))</f>
        <v/>
      </c>
      <c r="AC48" s="166" t="str">
        <f>IF(COUNTIF(B48:V48,"")=20,"",AA48-AB48)</f>
        <v/>
      </c>
      <c r="AD48" s="165" t="str">
        <f t="shared" ref="AD48" si="4">IF(COUNTIF(B48:V48,"")=20,"",RANK(AE48,$AE$38:$AE$51,0))</f>
        <v/>
      </c>
      <c r="AE48" s="186" t="str">
        <f>IF(COUNTIF(B48:V48,"")=20,"",IF(Z48="",0,Z48*10000)+AC48*500+AA48*10)</f>
        <v/>
      </c>
      <c r="AF48" s="61"/>
    </row>
    <row r="49" spans="1:33" customFormat="1" ht="20.5" hidden="1" customHeight="1" outlineLevel="1">
      <c r="A49" s="185"/>
      <c r="B49" s="84"/>
      <c r="C49" s="86" t="s">
        <v>72</v>
      </c>
      <c r="D49" s="89"/>
      <c r="E49" s="84"/>
      <c r="F49" s="86" t="s">
        <v>72</v>
      </c>
      <c r="G49" s="89"/>
      <c r="H49" s="84"/>
      <c r="I49" s="86" t="s">
        <v>72</v>
      </c>
      <c r="J49" s="89"/>
      <c r="K49" s="84"/>
      <c r="L49" s="86" t="s">
        <v>72</v>
      </c>
      <c r="M49" s="89"/>
      <c r="N49" s="84"/>
      <c r="O49" s="86" t="s">
        <v>72</v>
      </c>
      <c r="P49" s="89"/>
      <c r="Q49" s="154"/>
      <c r="R49" s="138"/>
      <c r="S49" s="170"/>
      <c r="T49" s="85" t="str">
        <f>IF(S51="","",S51)</f>
        <v/>
      </c>
      <c r="U49" s="86" t="s">
        <v>72</v>
      </c>
      <c r="V49" s="88" t="str">
        <f>IF(Q51="","",Q51)</f>
        <v/>
      </c>
      <c r="W49" s="146"/>
      <c r="X49" s="146"/>
      <c r="Y49" s="146"/>
      <c r="Z49" s="148"/>
      <c r="AA49" s="146"/>
      <c r="AB49" s="146"/>
      <c r="AC49" s="146"/>
      <c r="AD49" s="148"/>
      <c r="AE49" s="186"/>
      <c r="AF49" s="61"/>
    </row>
    <row r="50" spans="1:33" customFormat="1" ht="20.5" hidden="1" customHeight="1" outlineLevel="1">
      <c r="A50" s="175"/>
      <c r="B50" s="157" t="str">
        <f>IF(B51&gt;D51,"○",IF(B51&lt;D51,"●",IF(B51="","","△")))</f>
        <v/>
      </c>
      <c r="C50" s="151"/>
      <c r="D50" s="152"/>
      <c r="E50" s="157" t="str">
        <f>IF(E51&gt;G51,"○",IF(E51&lt;G51,"●",IF(E51="","","△")))</f>
        <v/>
      </c>
      <c r="F50" s="151"/>
      <c r="G50" s="152"/>
      <c r="H50" s="157" t="str">
        <f>IF(H51&gt;J51,"○",IF(H51&lt;J51,"●",IF(H51="","","△")))</f>
        <v/>
      </c>
      <c r="I50" s="151"/>
      <c r="J50" s="152"/>
      <c r="K50" s="157" t="str">
        <f>IF(K51&gt;M51,"○",IF(K51&lt;M51,"●",IF(K51="","","△")))</f>
        <v/>
      </c>
      <c r="L50" s="151"/>
      <c r="M50" s="152"/>
      <c r="N50" s="157" t="str">
        <f>IF(N51&gt;P51,"○",IF(N51&lt;P51,"●",IF(N51="","","△")))</f>
        <v/>
      </c>
      <c r="O50" s="151"/>
      <c r="P50" s="152"/>
      <c r="Q50" s="157" t="str">
        <f>IF(Q51&gt;S51,"○",IF(Q51&lt;S51,"●",IF(Q51="","","△")))</f>
        <v/>
      </c>
      <c r="R50" s="151"/>
      <c r="S50" s="152"/>
      <c r="T50" s="153" t="s">
        <v>71</v>
      </c>
      <c r="U50" s="136"/>
      <c r="V50" s="174"/>
      <c r="W50" s="155" t="str">
        <f>IF(COUNTIF(B50:V50,"")=20,"",COUNTIF(B50:V50,"○"))</f>
        <v/>
      </c>
      <c r="X50" s="145" t="str">
        <f>IF(COUNTIF(B50:V50,"")=20,"",COUNTIF(B50:V50,"●"))</f>
        <v/>
      </c>
      <c r="Y50" s="155" t="str">
        <f>IF(COUNTIF(B50:V50,"")=20,"",COUNTIF(B50:V50,"△"))</f>
        <v/>
      </c>
      <c r="Z50" s="156" t="str">
        <f>IF(W50="","",W50*3+Y50)</f>
        <v/>
      </c>
      <c r="AA50" s="155" t="str">
        <f>IF(COUNTIF(B50:V50,"")=20,"",IF(B51="",0,B51)+IF(E51="",0,E51)+IF(H51="",0,H51)+IF(K51="",0,K51)+IF(N51="",0,N51)+IF(Q51="",0,Q51)+IF(T51="",0,T51))</f>
        <v/>
      </c>
      <c r="AB50" s="155" t="str">
        <f>IF(COUNTIF(B50:V50,"")=20,"",IF(D51="",0,D51)+IF(G51="",0,G51)+IF(J51="",0,J51)+IF(M51="",0,M51)+IF(P51="",0,P51)+IF(S51="",0,S51)+IF(V51="",0,V51))</f>
        <v/>
      </c>
      <c r="AC50" s="155" t="str">
        <f>IF(COUNTIF(B50:V50,"")=20,"",AA50-AB50)</f>
        <v/>
      </c>
      <c r="AD50" s="165" t="str">
        <f t="shared" ref="AD50" si="5">IF(COUNTIF(B50:V50,"")=20,"",RANK(AE50,$AE$38:$AE$51,0))</f>
        <v/>
      </c>
      <c r="AE50" s="186" t="str">
        <f>IF(COUNTIF(B50:V50,"")=20,"",IF(Z50="",0,Z50*10000)+AC50*500+AA50*10)</f>
        <v/>
      </c>
      <c r="AF50" s="61"/>
    </row>
    <row r="51" spans="1:33" customFormat="1" ht="20.5" hidden="1" customHeight="1" outlineLevel="1">
      <c r="A51" s="185"/>
      <c r="B51" s="84"/>
      <c r="C51" s="86" t="s">
        <v>72</v>
      </c>
      <c r="D51" s="89"/>
      <c r="E51" s="84"/>
      <c r="F51" s="86" t="s">
        <v>72</v>
      </c>
      <c r="G51" s="89"/>
      <c r="H51" s="84"/>
      <c r="I51" s="86" t="s">
        <v>72</v>
      </c>
      <c r="J51" s="89"/>
      <c r="K51" s="84"/>
      <c r="L51" s="86" t="s">
        <v>72</v>
      </c>
      <c r="M51" s="89"/>
      <c r="N51" s="84"/>
      <c r="O51" s="86" t="s">
        <v>72</v>
      </c>
      <c r="P51" s="89"/>
      <c r="Q51" s="84"/>
      <c r="R51" s="86" t="s">
        <v>72</v>
      </c>
      <c r="S51" s="89"/>
      <c r="T51" s="154"/>
      <c r="U51" s="138"/>
      <c r="V51" s="170"/>
      <c r="W51" s="146"/>
      <c r="X51" s="146"/>
      <c r="Y51" s="146"/>
      <c r="Z51" s="148"/>
      <c r="AA51" s="146"/>
      <c r="AB51" s="146"/>
      <c r="AC51" s="146"/>
      <c r="AD51" s="148"/>
      <c r="AE51" s="186"/>
      <c r="AF51" s="61"/>
    </row>
    <row r="52" spans="1:33" s="79" customFormat="1" ht="20.5" customHeight="1" collapsed="1">
      <c r="A52" s="70"/>
      <c r="B52" s="71"/>
      <c r="C52" s="72"/>
      <c r="D52" s="73"/>
      <c r="E52" s="73"/>
      <c r="F52" s="74"/>
      <c r="G52" s="73"/>
      <c r="H52" s="73"/>
      <c r="I52" s="74"/>
      <c r="J52" s="73"/>
      <c r="K52" s="73"/>
      <c r="L52" s="75"/>
      <c r="M52" s="71"/>
      <c r="N52" s="71"/>
      <c r="O52" s="75"/>
      <c r="P52" s="71"/>
      <c r="Q52" s="71"/>
      <c r="R52" s="75"/>
      <c r="S52" s="71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7"/>
      <c r="AF52" s="78"/>
    </row>
    <row r="53" spans="1:33" customFormat="1" ht="20.5" customHeight="1">
      <c r="A53" s="126"/>
      <c r="B53" s="127"/>
      <c r="C53" s="127"/>
      <c r="D53" s="67"/>
      <c r="E53" s="67"/>
      <c r="F53" s="67"/>
      <c r="G53" s="67"/>
      <c r="H53" s="67"/>
      <c r="I53" s="67"/>
      <c r="J53" s="67"/>
      <c r="K53" s="67"/>
      <c r="L53" s="68"/>
      <c r="M53" s="68"/>
      <c r="N53" s="68"/>
      <c r="O53" s="68"/>
      <c r="P53" s="68"/>
      <c r="Q53" s="69"/>
      <c r="R53" s="128"/>
      <c r="S53" s="128"/>
      <c r="T53" s="129"/>
      <c r="U53" s="129"/>
      <c r="V53" s="129"/>
      <c r="W53" s="129"/>
      <c r="X53" s="128"/>
      <c r="Y53" s="128"/>
      <c r="Z53" s="130"/>
      <c r="AA53" s="130"/>
      <c r="AB53" s="130"/>
      <c r="AC53" s="130"/>
      <c r="AD53" s="130"/>
      <c r="AE53" s="61"/>
      <c r="AG53" s="63"/>
    </row>
    <row r="54" spans="1:33" customFormat="1" ht="24" customHeight="1">
      <c r="A54" s="112" t="s">
        <v>36</v>
      </c>
      <c r="B54" s="193" t="str">
        <f>IF(A55="","",A55)</f>
        <v>川崎フロンターレ</v>
      </c>
      <c r="C54" s="132"/>
      <c r="D54" s="133"/>
      <c r="E54" s="131" t="str">
        <f>IF(A57="","",A57)</f>
        <v>P.S.T.C.ロンドリーナ</v>
      </c>
      <c r="F54" s="132"/>
      <c r="G54" s="133"/>
      <c r="H54" s="131" t="str">
        <f>IF(A59="","",A59)</f>
        <v>VESPAS FC</v>
      </c>
      <c r="I54" s="132"/>
      <c r="J54" s="133"/>
      <c r="K54" s="131" t="str">
        <f>IF(A61="","",A61)</f>
        <v>ロコ湘南</v>
      </c>
      <c r="L54" s="132"/>
      <c r="M54" s="133"/>
      <c r="N54" s="131" t="str">
        <f>IF(A63="","",A63)</f>
        <v/>
      </c>
      <c r="O54" s="132"/>
      <c r="P54" s="133"/>
      <c r="Q54" s="131" t="str">
        <f>IF(A65="","",A65)</f>
        <v/>
      </c>
      <c r="R54" s="132"/>
      <c r="S54" s="133"/>
      <c r="T54" s="131" t="str">
        <f>IF(A67="","",A67)</f>
        <v/>
      </c>
      <c r="U54" s="132"/>
      <c r="V54" s="133"/>
      <c r="W54" s="104" t="s">
        <v>63</v>
      </c>
      <c r="X54" s="104" t="s">
        <v>64</v>
      </c>
      <c r="Y54" s="104" t="s">
        <v>65</v>
      </c>
      <c r="Z54" s="105" t="s">
        <v>66</v>
      </c>
      <c r="AA54" s="104" t="s">
        <v>67</v>
      </c>
      <c r="AB54" s="104" t="s">
        <v>68</v>
      </c>
      <c r="AC54" s="104" t="s">
        <v>69</v>
      </c>
      <c r="AD54" s="105" t="s">
        <v>70</v>
      </c>
      <c r="AE54" s="61"/>
      <c r="AF54" s="62"/>
    </row>
    <row r="55" spans="1:33" customFormat="1" ht="20.5" customHeight="1">
      <c r="A55" s="192" t="str">
        <f>'U12 (12日 予選)'!C7</f>
        <v>川崎フロンターレ</v>
      </c>
      <c r="B55" s="153" t="s">
        <v>71</v>
      </c>
      <c r="C55" s="136"/>
      <c r="D55" s="137"/>
      <c r="E55" s="140" t="str">
        <f>IF(B57="○","●",IF(B57="●","○",IF(B57="","","△")))</f>
        <v/>
      </c>
      <c r="F55" s="141"/>
      <c r="G55" s="142"/>
      <c r="H55" s="140" t="str">
        <f>IF(B59="○","●",IF(B59="●","○",IF(B59="","","△")))</f>
        <v/>
      </c>
      <c r="I55" s="141"/>
      <c r="J55" s="142"/>
      <c r="K55" s="140" t="str">
        <f>IF(B61="○","●",IF(B61="●","○",IF(B61="","","△")))</f>
        <v/>
      </c>
      <c r="L55" s="141"/>
      <c r="M55" s="142"/>
      <c r="N55" s="140" t="str">
        <f>IF(B63="○","●",IF(B63="●","○",IF(B63="","","△")))</f>
        <v/>
      </c>
      <c r="O55" s="141"/>
      <c r="P55" s="142"/>
      <c r="Q55" s="140" t="str">
        <f>IF(B65="○","●",IF(B65="●","○",IF(B65="","","△")))</f>
        <v/>
      </c>
      <c r="R55" s="141"/>
      <c r="S55" s="143"/>
      <c r="T55" s="144" t="str">
        <f>IF(B67="○","●",IF(B67="●","○",IF(B67="","","△")))</f>
        <v/>
      </c>
      <c r="U55" s="141"/>
      <c r="V55" s="143"/>
      <c r="W55" s="145" t="str">
        <f>IF(COUNTIF(B55:V55,"")=20,"",COUNTIF(B55:V55,"○"))</f>
        <v/>
      </c>
      <c r="X55" s="145" t="str">
        <f>IF(COUNTIF(B55:V55,"")=20,"",COUNTIF(B55:V55,"●"))</f>
        <v/>
      </c>
      <c r="Y55" s="145" t="str">
        <f>IF(COUNTIF(B55:V55,"")=20,"",COUNTIF(B55:V55,"△"))</f>
        <v/>
      </c>
      <c r="Z55" s="147" t="str">
        <f>IF(W55="","",W55*3+Y55)</f>
        <v/>
      </c>
      <c r="AA55" s="145" t="str">
        <f>IF(COUNTIF(B55:V55,"")=20,"",IF(B56="",0,B56)+IF(E56="",0,E56)+IF(H56="",0,H56)+IF(K56="",0,K56)+IF(N56="",0,N56)+IF(Q56="",0,Q56)+IF(T56="",0,T56))</f>
        <v/>
      </c>
      <c r="AB55" s="145" t="str">
        <f>IF(COUNTIF(B55:V55,"")=20,"",IF(D56="",0,D56)+IF(G56="",0,G56)+IF(J56="",0,J56)+IF(M56="",0,M56)+IF(P56="",0,P56)+IF(S56="",0,S56)+IF(V56="",0,V56))</f>
        <v/>
      </c>
      <c r="AC55" s="145" t="str">
        <f>IF(COUNTIF(B55:V55,"")=20,"",AA55-AB55)</f>
        <v/>
      </c>
      <c r="AD55" s="147" t="str">
        <f>IF(COUNTIF(B55:V55,"")=20,"",RANK(AE55,$AE$55:$AE$68,0))</f>
        <v/>
      </c>
      <c r="AE55" s="149" t="str">
        <f>IF(COUNTIF(B55:V55,"")=20,"",IF(Z55="",0,Z55*10000)+AC55*500+AA55*10)</f>
        <v/>
      </c>
      <c r="AF55" s="61"/>
      <c r="AG55" s="64"/>
    </row>
    <row r="56" spans="1:33" customFormat="1" ht="20.5" customHeight="1">
      <c r="A56" s="188"/>
      <c r="B56" s="154"/>
      <c r="C56" s="138"/>
      <c r="D56" s="139"/>
      <c r="E56" s="85" t="str">
        <f>IF(D58="","",D58)</f>
        <v/>
      </c>
      <c r="F56" s="86" t="s">
        <v>72</v>
      </c>
      <c r="G56" s="85" t="str">
        <f>IF(B58="","",B58)</f>
        <v/>
      </c>
      <c r="H56" s="87" t="str">
        <f>IF(D60="","",D60)</f>
        <v/>
      </c>
      <c r="I56" s="86" t="s">
        <v>72</v>
      </c>
      <c r="J56" s="88" t="str">
        <f>IF(B60="","",B60)</f>
        <v/>
      </c>
      <c r="K56" s="85" t="str">
        <f>IF(D62="","",D62)</f>
        <v/>
      </c>
      <c r="L56" s="86" t="s">
        <v>72</v>
      </c>
      <c r="M56" s="88" t="str">
        <f>IF(B62="","",B62)</f>
        <v/>
      </c>
      <c r="N56" s="85" t="str">
        <f>IF(D64="","",D64)</f>
        <v/>
      </c>
      <c r="O56" s="86" t="s">
        <v>72</v>
      </c>
      <c r="P56" s="88" t="str">
        <f>IF(B64="","",B64)</f>
        <v/>
      </c>
      <c r="Q56" s="85" t="str">
        <f>IF(D66="","",D66)</f>
        <v/>
      </c>
      <c r="R56" s="86" t="s">
        <v>72</v>
      </c>
      <c r="S56" s="88" t="str">
        <f>IF(B66="","",B66)</f>
        <v/>
      </c>
      <c r="T56" s="85" t="str">
        <f>IF(D68="","",D68)</f>
        <v/>
      </c>
      <c r="U56" s="86" t="s">
        <v>72</v>
      </c>
      <c r="V56" s="88" t="str">
        <f>IF(B68="","",B68)</f>
        <v/>
      </c>
      <c r="W56" s="146"/>
      <c r="X56" s="146"/>
      <c r="Y56" s="146"/>
      <c r="Z56" s="148"/>
      <c r="AA56" s="146"/>
      <c r="AB56" s="146"/>
      <c r="AC56" s="146"/>
      <c r="AD56" s="148"/>
      <c r="AE56" s="149"/>
      <c r="AF56" s="61"/>
      <c r="AG56" s="64"/>
    </row>
    <row r="57" spans="1:33" customFormat="1" ht="20.5" customHeight="1">
      <c r="A57" s="190" t="str">
        <f>'U12 (12日 予選)'!E7</f>
        <v>P.S.T.C.ロンドリーナ</v>
      </c>
      <c r="B57" s="157" t="str">
        <f>IF(B58&gt;D58,"○",IF(B58&lt;D58,"●",IF(B58="","","△")))</f>
        <v/>
      </c>
      <c r="C57" s="151"/>
      <c r="D57" s="152"/>
      <c r="E57" s="153" t="s">
        <v>71</v>
      </c>
      <c r="F57" s="136"/>
      <c r="G57" s="137"/>
      <c r="H57" s="140" t="str">
        <f>IF(E59="○","●",IF(E59="●","○",IF(E59="","","△")))</f>
        <v/>
      </c>
      <c r="I57" s="141"/>
      <c r="J57" s="142"/>
      <c r="K57" s="140" t="str">
        <f>IF(E61="○","●",IF(E61="●","○",IF(E61="","","△")))</f>
        <v/>
      </c>
      <c r="L57" s="141"/>
      <c r="M57" s="142"/>
      <c r="N57" s="140" t="str">
        <f>IF(E63="○","●",IF(E63="●","○",IF(E63="","","△")))</f>
        <v/>
      </c>
      <c r="O57" s="141"/>
      <c r="P57" s="142"/>
      <c r="Q57" s="140" t="str">
        <f>IF(E65="○","●",IF(E65="●","○",IF(E65="","","△")))</f>
        <v/>
      </c>
      <c r="R57" s="141"/>
      <c r="S57" s="143"/>
      <c r="T57" s="144" t="str">
        <f>IF(E67="○","●",IF(E67="●","○",IF(E67="","","△")))</f>
        <v/>
      </c>
      <c r="U57" s="141"/>
      <c r="V57" s="143"/>
      <c r="W57" s="155" t="str">
        <f>IF(COUNTIF(B57:V57,"")=20,"",COUNTIF(B57:V57,"○"))</f>
        <v/>
      </c>
      <c r="X57" s="145" t="str">
        <f>IF(COUNTIF(B57:V57,"")=20,"",COUNTIF(B57:V57,"●"))</f>
        <v/>
      </c>
      <c r="Y57" s="155" t="str">
        <f>IF(COUNTIF(B57:V57,"")=20,"",COUNTIF(B57:V57,"△"))</f>
        <v/>
      </c>
      <c r="Z57" s="156" t="str">
        <f>IF(W57="","",W57*3+Y57)</f>
        <v/>
      </c>
      <c r="AA57" s="155" t="str">
        <f>IF(COUNTIF(B57:V57,"")=20,"",IF(B58="",0,B58)+IF(E58="",0,E58)+IF(H58="",0,H58)+IF(K58="",0,K58)+IF(N58="",0,N58)+IF(Q58="",0,Q58)+IF(T58="",0,T58))</f>
        <v/>
      </c>
      <c r="AB57" s="155" t="str">
        <f>IF(COUNTIF(B57:V57,"")=20,"",IF(D58="",0,D58)+IF(G58="",0,G58)+IF(J58="",0,J58)+IF(M58="",0,M58)+IF(P58="",0,P58)+IF(S58="",0,S58)+IF(V58="",0,V58))</f>
        <v/>
      </c>
      <c r="AC57" s="155" t="str">
        <f>IF(COUNTIF(B57:V57,"")=20,"",AA57-AB57)</f>
        <v/>
      </c>
      <c r="AD57" s="165" t="str">
        <f t="shared" ref="AD57" si="6">IF(COUNTIF(B57:V57,"")=20,"",RANK(AE57,$AE$55:$AE$68,0))</f>
        <v/>
      </c>
      <c r="AE57" s="149" t="str">
        <f>IF(COUNTIF(B57:V57,"")=20,"",IF(Z57="",0,Z57*10000)+AC57*500+AA57*10)</f>
        <v/>
      </c>
      <c r="AF57" s="61"/>
      <c r="AG57" s="64"/>
    </row>
    <row r="58" spans="1:33" customFormat="1" ht="20.5" customHeight="1">
      <c r="A58" s="188"/>
      <c r="B58" s="111"/>
      <c r="C58" s="86" t="s">
        <v>72</v>
      </c>
      <c r="D58" s="89"/>
      <c r="E58" s="154"/>
      <c r="F58" s="138"/>
      <c r="G58" s="139"/>
      <c r="H58" s="85" t="str">
        <f>IF(G60="","",G60)</f>
        <v/>
      </c>
      <c r="I58" s="86" t="s">
        <v>72</v>
      </c>
      <c r="J58" s="88" t="str">
        <f>IF(E60="","",E60)</f>
        <v/>
      </c>
      <c r="K58" s="85" t="str">
        <f>IF(G62="","",G62)</f>
        <v/>
      </c>
      <c r="L58" s="86" t="s">
        <v>72</v>
      </c>
      <c r="M58" s="88" t="str">
        <f>IF(E62="","",E62)</f>
        <v/>
      </c>
      <c r="N58" s="85" t="str">
        <f>IF(G64="","",G64)</f>
        <v/>
      </c>
      <c r="O58" s="86" t="s">
        <v>72</v>
      </c>
      <c r="P58" s="88" t="str">
        <f>IF(E64="","",E64)</f>
        <v/>
      </c>
      <c r="Q58" s="85" t="str">
        <f>IF(G66="","",G66)</f>
        <v/>
      </c>
      <c r="R58" s="86" t="s">
        <v>72</v>
      </c>
      <c r="S58" s="88" t="str">
        <f>IF(E66="","",E66)</f>
        <v/>
      </c>
      <c r="T58" s="85" t="str">
        <f>IF(G68="","",G68)</f>
        <v/>
      </c>
      <c r="U58" s="86" t="s">
        <v>72</v>
      </c>
      <c r="V58" s="88" t="str">
        <f>IF(E68="","",E68)</f>
        <v/>
      </c>
      <c r="W58" s="146"/>
      <c r="X58" s="146"/>
      <c r="Y58" s="146"/>
      <c r="Z58" s="148"/>
      <c r="AA58" s="146"/>
      <c r="AB58" s="146"/>
      <c r="AC58" s="146"/>
      <c r="AD58" s="148"/>
      <c r="AE58" s="149"/>
      <c r="AF58" s="61"/>
      <c r="AG58" s="64"/>
    </row>
    <row r="59" spans="1:33" customFormat="1" ht="20.5" customHeight="1">
      <c r="A59" s="190" t="str">
        <f>'U12 (12日 予選)'!G7</f>
        <v>VESPAS FC</v>
      </c>
      <c r="B59" s="157" t="str">
        <f>IF(B60&gt;D60,"○",IF(B60&lt;D60,"●",IF(B60="","","△")))</f>
        <v/>
      </c>
      <c r="C59" s="151"/>
      <c r="D59" s="152"/>
      <c r="E59" s="157" t="str">
        <f>IF(E60&gt;G60,"○",IF(E60&lt;G60,"●",IF(E60="","","△")))</f>
        <v/>
      </c>
      <c r="F59" s="151"/>
      <c r="G59" s="152"/>
      <c r="H59" s="153" t="s">
        <v>71</v>
      </c>
      <c r="I59" s="136"/>
      <c r="J59" s="137"/>
      <c r="K59" s="140" t="str">
        <f>IF(H61="○","●",IF(H61="●","○",IF(H61="","","△")))</f>
        <v/>
      </c>
      <c r="L59" s="141"/>
      <c r="M59" s="142"/>
      <c r="N59" s="140" t="str">
        <f>IF(H63="○","●",IF(H63="●","○",IF(H63="","","△")))</f>
        <v/>
      </c>
      <c r="O59" s="141"/>
      <c r="P59" s="142"/>
      <c r="Q59" s="140" t="str">
        <f>IF(H65="○","●",IF(H65="●","○",IF(H65="","","△")))</f>
        <v/>
      </c>
      <c r="R59" s="141"/>
      <c r="S59" s="143"/>
      <c r="T59" s="144" t="str">
        <f>IF(H67="○","●",IF(H67="●","○",IF(H67="","","△")))</f>
        <v/>
      </c>
      <c r="U59" s="141"/>
      <c r="V59" s="143"/>
      <c r="W59" s="155" t="str">
        <f>IF(COUNTIF(B59:V59,"")=20,"",COUNTIF(B59:V59,"○"))</f>
        <v/>
      </c>
      <c r="X59" s="145" t="str">
        <f>IF(COUNTIF(B59:V59,"")=20,"",COUNTIF(B59:V59,"●"))</f>
        <v/>
      </c>
      <c r="Y59" s="155" t="str">
        <f>IF(COUNTIF(B59:V59,"")=20,"",COUNTIF(B59:V59,"△"))</f>
        <v/>
      </c>
      <c r="Z59" s="156" t="str">
        <f>IF(W59="","",W59*3+Y59)</f>
        <v/>
      </c>
      <c r="AA59" s="155" t="str">
        <f>IF(COUNTIF(B59:V59,"")=20,"",IF(B60="",0,B60)+IF(E60="",0,E60)+IF(H60="",0,H60)+IF(K60="",0,K60)+IF(N60="",0,N60)+IF(Q60="",0,Q60)+IF(T60="",0,T60))</f>
        <v/>
      </c>
      <c r="AB59" s="155" t="str">
        <f>IF(COUNTIF(B59:V59,"")=20,"",IF(D60="",0,D60)+IF(G60="",0,G60)+IF(J60="",0,J60)+IF(M60="",0,M60)+IF(P60="",0,P60)+IF(S60="",0,S60)+IF(V60="",0,V60))</f>
        <v/>
      </c>
      <c r="AC59" s="155" t="str">
        <f>IF(COUNTIF(B59:V59,"")=20,"",AA59-AB59)</f>
        <v/>
      </c>
      <c r="AD59" s="165" t="str">
        <f t="shared" ref="AD59" si="7">IF(COUNTIF(B59:V59,"")=20,"",RANK(AE59,$AE$55:$AE$68,0))</f>
        <v/>
      </c>
      <c r="AE59" s="149" t="str">
        <f>IF(COUNTIF(B59:V59,"")=20,"",IF(Z59="",0,Z59*10000)+AC59*500+AA59*10)</f>
        <v/>
      </c>
      <c r="AF59" s="61"/>
      <c r="AG59" s="64"/>
    </row>
    <row r="60" spans="1:33" customFormat="1" ht="20.5" customHeight="1">
      <c r="A60" s="188"/>
      <c r="B60" s="111"/>
      <c r="C60" s="86" t="s">
        <v>72</v>
      </c>
      <c r="D60" s="89"/>
      <c r="E60" s="84"/>
      <c r="F60" s="86" t="s">
        <v>72</v>
      </c>
      <c r="G60" s="89"/>
      <c r="H60" s="154"/>
      <c r="I60" s="138"/>
      <c r="J60" s="139"/>
      <c r="K60" s="85" t="str">
        <f>IF(J62="","",J62)</f>
        <v/>
      </c>
      <c r="L60" s="86" t="s">
        <v>72</v>
      </c>
      <c r="M60" s="88" t="str">
        <f>IF(H62="","",H62)</f>
        <v/>
      </c>
      <c r="N60" s="85" t="str">
        <f>IF(J64="","",J64)</f>
        <v/>
      </c>
      <c r="O60" s="86" t="s">
        <v>72</v>
      </c>
      <c r="P60" s="88" t="str">
        <f>IF(H64="","",H64)</f>
        <v/>
      </c>
      <c r="Q60" s="85" t="str">
        <f>IF(J66="","",J66)</f>
        <v/>
      </c>
      <c r="R60" s="86" t="s">
        <v>72</v>
      </c>
      <c r="S60" s="88" t="str">
        <f>IF(H66="","",H66)</f>
        <v/>
      </c>
      <c r="T60" s="85" t="str">
        <f>IF(J68="","",J68)</f>
        <v/>
      </c>
      <c r="U60" s="86" t="s">
        <v>72</v>
      </c>
      <c r="V60" s="88" t="str">
        <f>IF(H68="","",H68)</f>
        <v/>
      </c>
      <c r="W60" s="146"/>
      <c r="X60" s="146"/>
      <c r="Y60" s="146"/>
      <c r="Z60" s="148"/>
      <c r="AA60" s="146"/>
      <c r="AB60" s="146"/>
      <c r="AC60" s="146"/>
      <c r="AD60" s="148"/>
      <c r="AE60" s="149"/>
      <c r="AF60" s="61"/>
      <c r="AG60" s="64"/>
    </row>
    <row r="61" spans="1:33" customFormat="1" ht="20.5" customHeight="1">
      <c r="A61" s="190" t="str">
        <f>'U12 (12日 予選)'!I7</f>
        <v>ロコ湘南</v>
      </c>
      <c r="B61" s="157" t="str">
        <f>IF(B62&gt;D62,"○",IF(B62&lt;D62,"●",IF(B62="","","△")))</f>
        <v/>
      </c>
      <c r="C61" s="151"/>
      <c r="D61" s="152"/>
      <c r="E61" s="157" t="str">
        <f>IF(E62&gt;G62,"○",IF(E62&lt;G62,"●",IF(E62="","","△")))</f>
        <v/>
      </c>
      <c r="F61" s="151"/>
      <c r="G61" s="152"/>
      <c r="H61" s="157" t="str">
        <f>IF(H62&gt;J62,"○",IF(H62&lt;J62,"●",IF(H62="","","△")))</f>
        <v/>
      </c>
      <c r="I61" s="151"/>
      <c r="J61" s="152"/>
      <c r="K61" s="153" t="s">
        <v>71</v>
      </c>
      <c r="L61" s="136"/>
      <c r="M61" s="137"/>
      <c r="N61" s="140" t="str">
        <f>IF(K63="○","●",IF(K63="●","○",IF(K63="","","△")))</f>
        <v/>
      </c>
      <c r="O61" s="141"/>
      <c r="P61" s="142"/>
      <c r="Q61" s="140" t="str">
        <f>IF(K65="○","●",IF(K65="●","○",IF(K65="","","△")))</f>
        <v/>
      </c>
      <c r="R61" s="141"/>
      <c r="S61" s="143"/>
      <c r="T61" s="144" t="str">
        <f>IF(K67="○","●",IF(K67="●","○",IF(K67="","","△")))</f>
        <v/>
      </c>
      <c r="U61" s="141"/>
      <c r="V61" s="143"/>
      <c r="W61" s="155" t="str">
        <f>IF(COUNTIF(B61:V61,"")=20,"",COUNTIF(B61:V61,"○"))</f>
        <v/>
      </c>
      <c r="X61" s="145" t="str">
        <f>IF(COUNTIF(B61:V61,"")=20,"",COUNTIF(B61:V61,"●"))</f>
        <v/>
      </c>
      <c r="Y61" s="155" t="str">
        <f>IF(COUNTIF(B61:V61,"")=20,"",COUNTIF(B61:V61,"△"))</f>
        <v/>
      </c>
      <c r="Z61" s="156" t="str">
        <f>IF(W61="","",W61*3+Y61)</f>
        <v/>
      </c>
      <c r="AA61" s="155" t="str">
        <f>IF(COUNTIF(B61:V61,"")=20,"",IF(B62="",0,B62)+IF(E62="",0,E62)+IF(H62="",0,H62)+IF(K62="",0,K62)+IF(N62="",0,N62)+IF(Q62="",0,Q62)+IF(T62="",0,T62))</f>
        <v/>
      </c>
      <c r="AB61" s="155" t="str">
        <f>IF(COUNTIF(B61:V61,"")=20,"",IF(D62="",0,D62)+IF(G62="",0,G62)+IF(J62="",0,J62)+IF(M62="",0,M62)+IF(P62="",0,P62)+IF(S62="",0,S62)+IF(V62="",0,V62))</f>
        <v/>
      </c>
      <c r="AC61" s="155" t="str">
        <f>IF(COUNTIF(B61:V61,"")=20,"",AA61-AB61)</f>
        <v/>
      </c>
      <c r="AD61" s="165" t="str">
        <f t="shared" ref="AD61" si="8">IF(COUNTIF(B61:V61,"")=20,"",RANK(AE61,$AE$55:$AE$68,0))</f>
        <v/>
      </c>
      <c r="AE61" s="149" t="str">
        <f>IF(COUNTIF(B61:V61,"")=20,"",IF(Z61="",0,Z61*10000)+AC61*500+AA61*10)</f>
        <v/>
      </c>
      <c r="AF61" s="61"/>
      <c r="AG61" s="64"/>
    </row>
    <row r="62" spans="1:33" customFormat="1" ht="20.5" customHeight="1">
      <c r="A62" s="188"/>
      <c r="B62" s="111"/>
      <c r="C62" s="86" t="s">
        <v>72</v>
      </c>
      <c r="D62" s="89"/>
      <c r="E62" s="84"/>
      <c r="F62" s="86" t="s">
        <v>72</v>
      </c>
      <c r="G62" s="89"/>
      <c r="H62" s="84"/>
      <c r="I62" s="86" t="s">
        <v>72</v>
      </c>
      <c r="J62" s="89"/>
      <c r="K62" s="154"/>
      <c r="L62" s="138"/>
      <c r="M62" s="139"/>
      <c r="N62" s="85" t="str">
        <f>IF(M64="","",M64)</f>
        <v/>
      </c>
      <c r="O62" s="86" t="s">
        <v>72</v>
      </c>
      <c r="P62" s="88" t="str">
        <f>IF(K64="","",K64)</f>
        <v/>
      </c>
      <c r="Q62" s="85" t="str">
        <f>IF(M66="","",M66)</f>
        <v/>
      </c>
      <c r="R62" s="86" t="s">
        <v>72</v>
      </c>
      <c r="S62" s="88" t="str">
        <f>IF($K$16="","",$K$16)</f>
        <v/>
      </c>
      <c r="T62" s="85" t="str">
        <f>IF(M68="","",M68)</f>
        <v/>
      </c>
      <c r="U62" s="86" t="s">
        <v>72</v>
      </c>
      <c r="V62" s="88" t="str">
        <f>IF(K68="","",K68)</f>
        <v/>
      </c>
      <c r="W62" s="146"/>
      <c r="X62" s="146"/>
      <c r="Y62" s="146"/>
      <c r="Z62" s="148"/>
      <c r="AA62" s="146"/>
      <c r="AB62" s="146"/>
      <c r="AC62" s="146"/>
      <c r="AD62" s="148"/>
      <c r="AE62" s="149"/>
      <c r="AF62" s="61"/>
      <c r="AG62" s="64"/>
    </row>
    <row r="63" spans="1:33" customFormat="1" ht="20.25" hidden="1" customHeight="1" outlineLevel="1">
      <c r="A63" s="190"/>
      <c r="B63" s="157" t="str">
        <f>IF(B64&gt;D64,"○",IF(B64&lt;D64,"●",IF(B64="","","△")))</f>
        <v/>
      </c>
      <c r="C63" s="151"/>
      <c r="D63" s="152"/>
      <c r="E63" s="157" t="str">
        <f>IF(E64&gt;G64,"○",IF(E64&lt;G64,"●",IF(E64="","","△")))</f>
        <v/>
      </c>
      <c r="F63" s="151"/>
      <c r="G63" s="152"/>
      <c r="H63" s="157" t="str">
        <f>IF(H64&gt;J64,"○",IF(H64&lt;J64,"●",IF(H64="","","△")))</f>
        <v/>
      </c>
      <c r="I63" s="151"/>
      <c r="J63" s="152"/>
      <c r="K63" s="157" t="str">
        <f>IF(K64&gt;M64,"○",IF(K64&lt;M64,"●",IF(K64="","","△")))</f>
        <v/>
      </c>
      <c r="L63" s="151"/>
      <c r="M63" s="152"/>
      <c r="N63" s="153" t="s">
        <v>71</v>
      </c>
      <c r="O63" s="136"/>
      <c r="P63" s="137"/>
      <c r="Q63" s="164" t="str">
        <f>IF(N65="○","●",IF(N65="●","○",IF(N65="","","△")))</f>
        <v/>
      </c>
      <c r="R63" s="151"/>
      <c r="S63" s="152"/>
      <c r="T63" s="157" t="str">
        <f>IF(N67="○","●",IF(N67="●","○",IF(N67="","","△")))</f>
        <v/>
      </c>
      <c r="U63" s="151"/>
      <c r="V63" s="152"/>
      <c r="W63" s="155" t="str">
        <f>IF(COUNTIF(B63:V63,"")=20,"",COUNTIF(B63:V63,"○"))</f>
        <v/>
      </c>
      <c r="X63" s="145" t="str">
        <f>IF(COUNTIF(B63:V63,"")=20,"",COUNTIF(B63:V63,"●"))</f>
        <v/>
      </c>
      <c r="Y63" s="155" t="str">
        <f>IF(COUNTIF(B63:V63,"")=20,"",COUNTIF(B63:V63,"△"))</f>
        <v/>
      </c>
      <c r="Z63" s="156" t="str">
        <f>IF(W63="","",W63*3+Y63)</f>
        <v/>
      </c>
      <c r="AA63" s="155" t="str">
        <f>IF(COUNTIF(B63:V63,"")=20,"",IF(B64="",0,B64)+IF(E64="",0,E64)+IF(H64="",0,H64)+IF(K64="",0,K64)+IF(N64="",0,N64)+IF(Q64="",0,Q64)+IF(T64="",0,T64))</f>
        <v/>
      </c>
      <c r="AB63" s="155" t="str">
        <f>IF(COUNTIF(B63:V63,"")=20,"",IF(D64="",0,D64)+IF(G64="",0,G64)+IF(J64="",0,J64)+IF(M64="",0,M64)+IF(P64="",0,P64)+IF(S64="",0,S64)+IF(V64="",0,V64))</f>
        <v/>
      </c>
      <c r="AC63" s="155" t="str">
        <f>IF(COUNTIF(B63:V63,"")=20,"",AA63-AB63)</f>
        <v/>
      </c>
      <c r="AD63" s="165" t="str">
        <f t="shared" ref="AD63" si="9">IF(COUNTIF(B63:V63,"")=20,"",RANK(AE63,$AE$55:$AE$68,0))</f>
        <v/>
      </c>
      <c r="AE63" s="149" t="str">
        <f>IF(COUNTIF(B63:V63,"")=20,"",IF(Z63="",0,Z63*10000)+AC63*500+AA63*10)</f>
        <v/>
      </c>
      <c r="AF63" s="61"/>
      <c r="AG63" s="64"/>
    </row>
    <row r="64" spans="1:33" customFormat="1" ht="20.5" hidden="1" customHeight="1" outlineLevel="1">
      <c r="A64" s="191"/>
      <c r="B64" s="111"/>
      <c r="C64" s="86" t="s">
        <v>72</v>
      </c>
      <c r="D64" s="89"/>
      <c r="E64" s="84"/>
      <c r="F64" s="86" t="s">
        <v>72</v>
      </c>
      <c r="G64" s="89"/>
      <c r="H64" s="84"/>
      <c r="I64" s="86" t="s">
        <v>72</v>
      </c>
      <c r="J64" s="89"/>
      <c r="K64" s="84"/>
      <c r="L64" s="86" t="s">
        <v>72</v>
      </c>
      <c r="M64" s="89"/>
      <c r="N64" s="154"/>
      <c r="O64" s="138"/>
      <c r="P64" s="139"/>
      <c r="Q64" s="85" t="str">
        <f>IF(P66="","",P66)</f>
        <v/>
      </c>
      <c r="R64" s="86" t="s">
        <v>72</v>
      </c>
      <c r="S64" s="88" t="str">
        <f>IF(N66="","",N66)</f>
        <v/>
      </c>
      <c r="T64" s="85" t="str">
        <f>IF(P68="","",P68)</f>
        <v/>
      </c>
      <c r="U64" s="86" t="s">
        <v>72</v>
      </c>
      <c r="V64" s="88" t="str">
        <f>IF(N68="","",N68)</f>
        <v/>
      </c>
      <c r="W64" s="158"/>
      <c r="X64" s="158"/>
      <c r="Y64" s="158"/>
      <c r="Z64" s="159"/>
      <c r="AA64" s="158"/>
      <c r="AB64" s="158"/>
      <c r="AC64" s="158"/>
      <c r="AD64" s="159"/>
      <c r="AE64" s="149"/>
      <c r="AF64" s="61"/>
      <c r="AG64" s="64"/>
    </row>
    <row r="65" spans="1:33" customFormat="1" ht="20.5" hidden="1" customHeight="1" outlineLevel="1">
      <c r="A65" s="184"/>
      <c r="B65" s="161" t="str">
        <f>IF(B66&gt;D66,"○",IF(B66&lt;D66,"●",IF(B66="","","△")))</f>
        <v/>
      </c>
      <c r="C65" s="162"/>
      <c r="D65" s="163"/>
      <c r="E65" s="161" t="str">
        <f>IF(E66&gt;G66,"○",IF(E66&lt;G66,"●",IF(E66="","","△")))</f>
        <v/>
      </c>
      <c r="F65" s="162"/>
      <c r="G65" s="163"/>
      <c r="H65" s="161" t="str">
        <f>IF(H66&gt;J66,"○",IF(H66&lt;J66,"●",IF(H66="","","△")))</f>
        <v/>
      </c>
      <c r="I65" s="162"/>
      <c r="J65" s="163"/>
      <c r="K65" s="161" t="str">
        <f>IF(K66&gt;M66,"○",IF(K66&lt;M66,"●",IF(K66="","","△")))</f>
        <v/>
      </c>
      <c r="L65" s="162"/>
      <c r="M65" s="163"/>
      <c r="N65" s="161" t="str">
        <f>IF(N66&gt;P66,"○",IF(N66&lt;P66,"●",IF(N66="","","△")))</f>
        <v/>
      </c>
      <c r="O65" s="162"/>
      <c r="P65" s="163"/>
      <c r="Q65" s="167" t="s">
        <v>71</v>
      </c>
      <c r="R65" s="168"/>
      <c r="S65" s="169"/>
      <c r="T65" s="171" t="str">
        <f>IF(Q67="○","●",IF(Q67="●","○",IF(Q67="","","△")))</f>
        <v/>
      </c>
      <c r="U65" s="172"/>
      <c r="V65" s="173"/>
      <c r="W65" s="166" t="str">
        <f>IF(COUNTIF(B65:V65,"")=20,"",COUNTIF(B65:V65,"○"))</f>
        <v/>
      </c>
      <c r="X65" s="166" t="str">
        <f>IF(COUNTIF(B65:V65,"")=20,"",COUNTIF(B65:V65,"●"))</f>
        <v/>
      </c>
      <c r="Y65" s="166" t="str">
        <f>IF(COUNTIF(B65:V65,"")=20,"",COUNTIF(B65:V65,"△"))</f>
        <v/>
      </c>
      <c r="Z65" s="165" t="str">
        <f>IF(W65="","",W65*3+Y65)</f>
        <v/>
      </c>
      <c r="AA65" s="166" t="str">
        <f>IF(COUNTIF(B65:V65,"")=20,"",IF(B66="",0,B66)+IF(E66="",0,E66)+IF(H66="",0,H66)+IF(K66="",0,K66)+IF(N66="",0,N66)+IF(Q66="",0,Q66)+IF(T66="",0,T66))</f>
        <v/>
      </c>
      <c r="AB65" s="166" t="str">
        <f>IF(COUNTIF(B65:V65,"")=20,"",IF(D66="",0,D66)+IF(G66="",0,G66)+IF(J66="",0,J66)+IF(M66="",0,M66)+IF(P66="",0,P66)+IF(S66="",0,S66)+IF(V66="",0,V66))</f>
        <v/>
      </c>
      <c r="AC65" s="166" t="str">
        <f>IF(COUNTIF(B65:V65,"")=20,"",AA65-AB65)</f>
        <v/>
      </c>
      <c r="AD65" s="165" t="str">
        <f t="shared" ref="AD65" si="10">IF(COUNTIF(B65:V65,"")=20,"",RANK(AE65,$AE$55:$AE$68,0))</f>
        <v/>
      </c>
      <c r="AE65" s="186" t="str">
        <f>IF(COUNTIF(B65:V65,"")=20,"",IF(Z65="",0,Z65*10000)+AC65*500+AA65*10)</f>
        <v/>
      </c>
      <c r="AF65" s="61"/>
      <c r="AG65" s="64"/>
    </row>
    <row r="66" spans="1:33" customFormat="1" ht="20.5" hidden="1" customHeight="1" outlineLevel="1">
      <c r="A66" s="185"/>
      <c r="B66" s="84"/>
      <c r="C66" s="86" t="s">
        <v>72</v>
      </c>
      <c r="D66" s="89"/>
      <c r="E66" s="84"/>
      <c r="F66" s="86" t="s">
        <v>72</v>
      </c>
      <c r="G66" s="89"/>
      <c r="H66" s="84"/>
      <c r="I66" s="86" t="s">
        <v>72</v>
      </c>
      <c r="J66" s="89"/>
      <c r="K66" s="84"/>
      <c r="L66" s="86" t="s">
        <v>72</v>
      </c>
      <c r="M66" s="89"/>
      <c r="N66" s="84"/>
      <c r="O66" s="86" t="s">
        <v>72</v>
      </c>
      <c r="P66" s="89"/>
      <c r="Q66" s="154"/>
      <c r="R66" s="138"/>
      <c r="S66" s="170"/>
      <c r="T66" s="85" t="str">
        <f>IF(S68="","",S68)</f>
        <v/>
      </c>
      <c r="U66" s="86" t="s">
        <v>72</v>
      </c>
      <c r="V66" s="88" t="str">
        <f>IF(Q68="","",Q68)</f>
        <v/>
      </c>
      <c r="W66" s="146"/>
      <c r="X66" s="146"/>
      <c r="Y66" s="146"/>
      <c r="Z66" s="148"/>
      <c r="AA66" s="146"/>
      <c r="AB66" s="146"/>
      <c r="AC66" s="146"/>
      <c r="AD66" s="148"/>
      <c r="AE66" s="186"/>
      <c r="AF66" s="61"/>
      <c r="AG66" s="64"/>
    </row>
    <row r="67" spans="1:33" customFormat="1" ht="20.5" hidden="1" customHeight="1" outlineLevel="1">
      <c r="A67" s="175"/>
      <c r="B67" s="157" t="str">
        <f>IF(B68&gt;D68,"○",IF(B68&lt;D68,"●",IF(B68="","","△")))</f>
        <v/>
      </c>
      <c r="C67" s="151"/>
      <c r="D67" s="152"/>
      <c r="E67" s="157" t="str">
        <f>IF(E68&gt;G68,"○",IF(E68&lt;G68,"●",IF(E68="","","△")))</f>
        <v/>
      </c>
      <c r="F67" s="151"/>
      <c r="G67" s="152"/>
      <c r="H67" s="157" t="str">
        <f>IF(H68&gt;J68,"○",IF(H68&lt;J68,"●",IF(H68="","","△")))</f>
        <v/>
      </c>
      <c r="I67" s="151"/>
      <c r="J67" s="152"/>
      <c r="K67" s="157" t="str">
        <f>IF(K68&gt;M68,"○",IF(K68&lt;M68,"●",IF(K68="","","△")))</f>
        <v/>
      </c>
      <c r="L67" s="151"/>
      <c r="M67" s="152"/>
      <c r="N67" s="157" t="str">
        <f>IF(N68&gt;P68,"○",IF(N68&lt;P68,"●",IF(N68="","","△")))</f>
        <v/>
      </c>
      <c r="O67" s="151"/>
      <c r="P67" s="152"/>
      <c r="Q67" s="157" t="str">
        <f>IF(Q68&gt;S68,"○",IF(Q68&lt;S68,"●",IF(Q68="","","△")))</f>
        <v/>
      </c>
      <c r="R67" s="151"/>
      <c r="S67" s="152"/>
      <c r="T67" s="153" t="s">
        <v>71</v>
      </c>
      <c r="U67" s="136"/>
      <c r="V67" s="174"/>
      <c r="W67" s="155" t="str">
        <f>IF(COUNTIF(B67:V67,"")=20,"",COUNTIF(B67:V67,"○"))</f>
        <v/>
      </c>
      <c r="X67" s="145" t="str">
        <f>IF(COUNTIF(B67:V67,"")=20,"",COUNTIF(B67:V67,"●"))</f>
        <v/>
      </c>
      <c r="Y67" s="155" t="str">
        <f>IF(COUNTIF(B67:V67,"")=20,"",COUNTIF(B67:V67,"△"))</f>
        <v/>
      </c>
      <c r="Z67" s="156" t="str">
        <f>IF(W67="","",W67*3+Y67)</f>
        <v/>
      </c>
      <c r="AA67" s="155" t="str">
        <f>IF(COUNTIF(B67:V67,"")=20,"",IF(B68="",0,B68)+IF(E68="",0,E68)+IF(H68="",0,H68)+IF(K68="",0,K68)+IF(N68="",0,N68)+IF(Q68="",0,Q68)+IF(T68="",0,T68))</f>
        <v/>
      </c>
      <c r="AB67" s="155" t="str">
        <f>IF(COUNTIF(B67:V67,"")=20,"",IF(D68="",0,D68)+IF(G68="",0,G68)+IF(J68="",0,J68)+IF(M68="",0,M68)+IF(P68="",0,P68)+IF(S68="",0,S68)+IF(V68="",0,V68))</f>
        <v/>
      </c>
      <c r="AC67" s="155" t="str">
        <f>IF(COUNTIF(B67:V67,"")=20,"",AA67-AB67)</f>
        <v/>
      </c>
      <c r="AD67" s="165" t="str">
        <f t="shared" ref="AD67" si="11">IF(COUNTIF(B67:V67,"")=20,"",RANK(AE67,$AE$55:$AE$68,0))</f>
        <v/>
      </c>
      <c r="AE67" s="186" t="str">
        <f>IF(COUNTIF(B67:V67,"")=20,"",IF(Z67="",0,Z67*10000)+AC67*500+AA67*10)</f>
        <v/>
      </c>
      <c r="AF67" s="61"/>
      <c r="AG67" s="64"/>
    </row>
    <row r="68" spans="1:33" customFormat="1" ht="20.5" hidden="1" customHeight="1" outlineLevel="1">
      <c r="A68" s="185"/>
      <c r="B68" s="84"/>
      <c r="C68" s="86" t="s">
        <v>72</v>
      </c>
      <c r="D68" s="89"/>
      <c r="E68" s="84"/>
      <c r="F68" s="86" t="s">
        <v>72</v>
      </c>
      <c r="G68" s="89"/>
      <c r="H68" s="84"/>
      <c r="I68" s="86" t="s">
        <v>72</v>
      </c>
      <c r="J68" s="89"/>
      <c r="K68" s="84"/>
      <c r="L68" s="86" t="s">
        <v>72</v>
      </c>
      <c r="M68" s="89"/>
      <c r="N68" s="84"/>
      <c r="O68" s="86" t="s">
        <v>72</v>
      </c>
      <c r="P68" s="89"/>
      <c r="Q68" s="84"/>
      <c r="R68" s="86" t="s">
        <v>72</v>
      </c>
      <c r="S68" s="89"/>
      <c r="T68" s="154"/>
      <c r="U68" s="138"/>
      <c r="V68" s="170"/>
      <c r="W68" s="146"/>
      <c r="X68" s="146"/>
      <c r="Y68" s="146"/>
      <c r="Z68" s="148"/>
      <c r="AA68" s="146"/>
      <c r="AB68" s="146"/>
      <c r="AC68" s="146"/>
      <c r="AD68" s="148"/>
      <c r="AE68" s="186"/>
      <c r="AF68" s="61"/>
      <c r="AG68" s="64"/>
    </row>
    <row r="69" spans="1:33" customFormat="1" ht="20.5" customHeight="1" collapsed="1">
      <c r="A69" s="70"/>
      <c r="B69" s="71"/>
      <c r="C69" s="72"/>
      <c r="D69" s="73"/>
      <c r="E69" s="73"/>
      <c r="F69" s="74"/>
      <c r="G69" s="73"/>
      <c r="H69" s="73"/>
      <c r="I69" s="74"/>
      <c r="J69" s="73"/>
      <c r="K69" s="73"/>
      <c r="L69" s="75"/>
      <c r="M69" s="71"/>
      <c r="N69" s="71"/>
      <c r="O69" s="75"/>
      <c r="P69" s="71"/>
      <c r="Q69" s="71"/>
      <c r="R69" s="75"/>
      <c r="S69" s="71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7"/>
      <c r="AF69" s="78"/>
      <c r="AG69" s="65"/>
    </row>
    <row r="70" spans="1:33" customFormat="1" ht="20.5" customHeight="1">
      <c r="A70" s="126"/>
      <c r="B70" s="127"/>
      <c r="C70" s="127"/>
      <c r="D70" s="67"/>
      <c r="E70" s="67"/>
      <c r="F70" s="67"/>
      <c r="G70" s="67"/>
      <c r="H70" s="67"/>
      <c r="I70" s="67"/>
      <c r="J70" s="67"/>
      <c r="K70" s="67"/>
      <c r="L70" s="68"/>
      <c r="M70" s="68"/>
      <c r="N70" s="68"/>
      <c r="O70" s="68"/>
      <c r="P70" s="68"/>
      <c r="Q70" s="69"/>
      <c r="R70" s="128"/>
      <c r="S70" s="128"/>
      <c r="T70" s="129"/>
      <c r="U70" s="129"/>
      <c r="V70" s="129"/>
      <c r="W70" s="129"/>
      <c r="X70" s="128"/>
      <c r="Y70" s="128"/>
      <c r="Z70" s="130"/>
      <c r="AA70" s="130"/>
      <c r="AB70" s="130"/>
      <c r="AC70" s="130"/>
      <c r="AD70" s="130"/>
      <c r="AE70" s="61"/>
      <c r="AG70" s="63"/>
    </row>
    <row r="71" spans="1:33" customFormat="1" ht="24" customHeight="1">
      <c r="A71" s="112" t="s">
        <v>37</v>
      </c>
      <c r="B71" s="193" t="str">
        <f>IF(A72="","",A72)</f>
        <v>FC vinculo</v>
      </c>
      <c r="C71" s="132"/>
      <c r="D71" s="133"/>
      <c r="E71" s="131" t="str">
        <f>IF(A74="","",A74)</f>
        <v>ガナドールFC</v>
      </c>
      <c r="F71" s="132"/>
      <c r="G71" s="133"/>
      <c r="H71" s="131" t="str">
        <f>IF(A76="","",A76)</f>
        <v>プルチーニFC</v>
      </c>
      <c r="I71" s="132"/>
      <c r="J71" s="133"/>
      <c r="K71" s="131" t="str">
        <f>IF(A78="","",A78)</f>
        <v>CFG-YOKOHAMA</v>
      </c>
      <c r="L71" s="132"/>
      <c r="M71" s="133"/>
      <c r="N71" s="131" t="str">
        <f>IF(A80="","",A80)</f>
        <v/>
      </c>
      <c r="O71" s="132"/>
      <c r="P71" s="133"/>
      <c r="Q71" s="131" t="str">
        <f>IF(A82="","",A82)</f>
        <v/>
      </c>
      <c r="R71" s="132"/>
      <c r="S71" s="133"/>
      <c r="T71" s="131" t="str">
        <f>IF(A84="","",A84)</f>
        <v/>
      </c>
      <c r="U71" s="132"/>
      <c r="V71" s="133"/>
      <c r="W71" s="104" t="s">
        <v>63</v>
      </c>
      <c r="X71" s="104" t="s">
        <v>64</v>
      </c>
      <c r="Y71" s="104" t="s">
        <v>65</v>
      </c>
      <c r="Z71" s="105" t="s">
        <v>66</v>
      </c>
      <c r="AA71" s="104" t="s">
        <v>67</v>
      </c>
      <c r="AB71" s="104" t="s">
        <v>68</v>
      </c>
      <c r="AC71" s="104" t="s">
        <v>69</v>
      </c>
      <c r="AD71" s="105" t="s">
        <v>70</v>
      </c>
      <c r="AE71" s="61"/>
      <c r="AF71" s="62"/>
    </row>
    <row r="72" spans="1:33" customFormat="1" ht="20.5" customHeight="1">
      <c r="A72" s="192" t="str">
        <f>'U12 (12日 予選)'!C8</f>
        <v>FC vinculo</v>
      </c>
      <c r="B72" s="153" t="s">
        <v>71</v>
      </c>
      <c r="C72" s="136"/>
      <c r="D72" s="137"/>
      <c r="E72" s="140" t="str">
        <f>IF(B74="○","●",IF(B74="●","○",IF(B74="","","△")))</f>
        <v/>
      </c>
      <c r="F72" s="141"/>
      <c r="G72" s="142"/>
      <c r="H72" s="140" t="str">
        <f>IF(B76="○","●",IF(B76="●","○",IF(B76="","","△")))</f>
        <v/>
      </c>
      <c r="I72" s="141"/>
      <c r="J72" s="142"/>
      <c r="K72" s="140" t="str">
        <f>IF(B78="○","●",IF(B78="●","○",IF(B78="","","△")))</f>
        <v/>
      </c>
      <c r="L72" s="141"/>
      <c r="M72" s="142"/>
      <c r="N72" s="140" t="str">
        <f>IF(B80="○","●",IF(B80="●","○",IF(B80="","","△")))</f>
        <v/>
      </c>
      <c r="O72" s="141"/>
      <c r="P72" s="142"/>
      <c r="Q72" s="140" t="str">
        <f>IF(B82="○","●",IF(B82="●","○",IF(B82="","","△")))</f>
        <v/>
      </c>
      <c r="R72" s="141"/>
      <c r="S72" s="143"/>
      <c r="T72" s="144" t="str">
        <f>IF(B84="○","●",IF(B84="●","○",IF(B84="","","△")))</f>
        <v/>
      </c>
      <c r="U72" s="141"/>
      <c r="V72" s="143"/>
      <c r="W72" s="145" t="str">
        <f>IF(COUNTIF(B72:V72,"")=20,"",COUNTIF(B72:V72,"○"))</f>
        <v/>
      </c>
      <c r="X72" s="145" t="str">
        <f>IF(COUNTIF(B72:V72,"")=20,"",COUNTIF(B72:V72,"●"))</f>
        <v/>
      </c>
      <c r="Y72" s="145" t="str">
        <f>IF(COUNTIF(B72:V72,"")=20,"",COUNTIF(B72:V72,"△"))</f>
        <v/>
      </c>
      <c r="Z72" s="147" t="str">
        <f>IF(W72="","",W72*3+Y72)</f>
        <v/>
      </c>
      <c r="AA72" s="145" t="str">
        <f>IF(COUNTIF(B72:V72,"")=20,"",IF(B73="",0,B73)+IF(E73="",0,E73)+IF(H73="",0,H73)+IF(K73="",0,K73)+IF(N73="",0,N73)+IF(Q73="",0,Q73)+IF(T73="",0,T73))</f>
        <v/>
      </c>
      <c r="AB72" s="145" t="str">
        <f>IF(COUNTIF(B72:V72,"")=20,"",IF(D73="",0,D73)+IF(G73="",0,G73)+IF(J73="",0,J73)+IF(M73="",0,M73)+IF(P73="",0,P73)+IF(S73="",0,S73)+IF(V73="",0,V73))</f>
        <v/>
      </c>
      <c r="AC72" s="145" t="str">
        <f>IF(COUNTIF(B72:V72,"")=20,"",AA72-AB72)</f>
        <v/>
      </c>
      <c r="AD72" s="147" t="str">
        <f>IF(COUNTIF(B72:V72,"")=20,"",RANK(AE72,$AE$72:$AE$85,0))</f>
        <v/>
      </c>
      <c r="AE72" s="149" t="str">
        <f>IF(COUNTIF(B72:V72,"")=20,"",IF(Z72="",0,Z72*10000)+AC72*500+AA72*10)</f>
        <v/>
      </c>
      <c r="AF72" s="61"/>
      <c r="AG72" s="64"/>
    </row>
    <row r="73" spans="1:33" customFormat="1" ht="20.5" customHeight="1">
      <c r="A73" s="188"/>
      <c r="B73" s="154"/>
      <c r="C73" s="138"/>
      <c r="D73" s="139"/>
      <c r="E73" s="85" t="str">
        <f>IF(D75="","",D75)</f>
        <v/>
      </c>
      <c r="F73" s="86" t="s">
        <v>72</v>
      </c>
      <c r="G73" s="85" t="str">
        <f>IF(B75="","",B75)</f>
        <v/>
      </c>
      <c r="H73" s="87" t="str">
        <f>IF(D77="","",D77)</f>
        <v/>
      </c>
      <c r="I73" s="86" t="s">
        <v>72</v>
      </c>
      <c r="J73" s="88" t="str">
        <f>IF(B77="","",B77)</f>
        <v/>
      </c>
      <c r="K73" s="85" t="str">
        <f>IF(D79="","",D79)</f>
        <v/>
      </c>
      <c r="L73" s="86" t="s">
        <v>72</v>
      </c>
      <c r="M73" s="88" t="str">
        <f>IF(B79="","",B79)</f>
        <v/>
      </c>
      <c r="N73" s="85" t="str">
        <f>IF(D81="","",D81)</f>
        <v/>
      </c>
      <c r="O73" s="86" t="s">
        <v>72</v>
      </c>
      <c r="P73" s="88" t="str">
        <f>IF(B81="","",B81)</f>
        <v/>
      </c>
      <c r="Q73" s="85" t="str">
        <f>IF(D83="","",D83)</f>
        <v/>
      </c>
      <c r="R73" s="86" t="s">
        <v>72</v>
      </c>
      <c r="S73" s="88" t="str">
        <f>IF(B83="","",B83)</f>
        <v/>
      </c>
      <c r="T73" s="85" t="str">
        <f>IF(D85="","",D85)</f>
        <v/>
      </c>
      <c r="U73" s="86" t="s">
        <v>72</v>
      </c>
      <c r="V73" s="88" t="str">
        <f>IF(B85="","",B85)</f>
        <v/>
      </c>
      <c r="W73" s="146"/>
      <c r="X73" s="146"/>
      <c r="Y73" s="146"/>
      <c r="Z73" s="148"/>
      <c r="AA73" s="146"/>
      <c r="AB73" s="146"/>
      <c r="AC73" s="146"/>
      <c r="AD73" s="148"/>
      <c r="AE73" s="149"/>
      <c r="AF73" s="61"/>
      <c r="AG73" s="64"/>
    </row>
    <row r="74" spans="1:33" customFormat="1" ht="20.5" customHeight="1">
      <c r="A74" s="190" t="str">
        <f>'U12 (12日 予選)'!E8</f>
        <v>ガナドールFC</v>
      </c>
      <c r="B74" s="157" t="str">
        <f>IF(B75&gt;D75,"○",IF(B75&lt;D75,"●",IF(B75="","","△")))</f>
        <v/>
      </c>
      <c r="C74" s="151"/>
      <c r="D74" s="152"/>
      <c r="E74" s="153" t="s">
        <v>71</v>
      </c>
      <c r="F74" s="136"/>
      <c r="G74" s="137"/>
      <c r="H74" s="140" t="str">
        <f>IF(E76="○","●",IF(E76="●","○",IF(E76="","","△")))</f>
        <v/>
      </c>
      <c r="I74" s="141"/>
      <c r="J74" s="142"/>
      <c r="K74" s="140" t="str">
        <f>IF(E78="○","●",IF(E78="●","○",IF(E78="","","△")))</f>
        <v/>
      </c>
      <c r="L74" s="141"/>
      <c r="M74" s="142"/>
      <c r="N74" s="140" t="str">
        <f>IF(E80="○","●",IF(E80="●","○",IF(E80="","","△")))</f>
        <v/>
      </c>
      <c r="O74" s="141"/>
      <c r="P74" s="142"/>
      <c r="Q74" s="140" t="str">
        <f>IF(E82="○","●",IF(E82="●","○",IF(E82="","","△")))</f>
        <v/>
      </c>
      <c r="R74" s="141"/>
      <c r="S74" s="143"/>
      <c r="T74" s="144" t="str">
        <f>IF(E84="○","●",IF(E84="●","○",IF(E84="","","△")))</f>
        <v/>
      </c>
      <c r="U74" s="141"/>
      <c r="V74" s="143"/>
      <c r="W74" s="155" t="str">
        <f>IF(COUNTIF(B74:V74,"")=20,"",COUNTIF(B74:V74,"○"))</f>
        <v/>
      </c>
      <c r="X74" s="145" t="str">
        <f>IF(COUNTIF(B74:V74,"")=20,"",COUNTIF(B74:V74,"●"))</f>
        <v/>
      </c>
      <c r="Y74" s="155" t="str">
        <f>IF(COUNTIF(B74:V74,"")=20,"",COUNTIF(B74:V74,"△"))</f>
        <v/>
      </c>
      <c r="Z74" s="156" t="str">
        <f>IF(W74="","",W74*3+Y74)</f>
        <v/>
      </c>
      <c r="AA74" s="155" t="str">
        <f>IF(COUNTIF(B74:V74,"")=20,"",IF(B75="",0,B75)+IF(E75="",0,E75)+IF(H75="",0,H75)+IF(K75="",0,K75)+IF(N75="",0,N75)+IF(Q75="",0,Q75)+IF(T75="",0,T75))</f>
        <v/>
      </c>
      <c r="AB74" s="155" t="str">
        <f>IF(COUNTIF(B74:V74,"")=20,"",IF(D75="",0,D75)+IF(G75="",0,G75)+IF(J75="",0,J75)+IF(M75="",0,M75)+IF(P75="",0,P75)+IF(S75="",0,S75)+IF(V75="",0,V75))</f>
        <v/>
      </c>
      <c r="AC74" s="155" t="str">
        <f>IF(COUNTIF(B74:V74,"")=20,"",AA74-AB74)</f>
        <v/>
      </c>
      <c r="AD74" s="147" t="str">
        <f t="shared" ref="AD74" si="12">IF(COUNTIF(B74:V74,"")=20,"",RANK(AE74,$AE$72:$AE$85,0))</f>
        <v/>
      </c>
      <c r="AE74" s="149" t="str">
        <f>IF(COUNTIF(B74:V74,"")=20,"",IF(Z74="",0,Z74*10000)+AC74*500+AA74*10)</f>
        <v/>
      </c>
      <c r="AF74" s="61"/>
      <c r="AG74" s="64"/>
    </row>
    <row r="75" spans="1:33" customFormat="1" ht="20.5" customHeight="1">
      <c r="A75" s="188"/>
      <c r="B75" s="111"/>
      <c r="C75" s="86" t="s">
        <v>72</v>
      </c>
      <c r="D75" s="89"/>
      <c r="E75" s="154"/>
      <c r="F75" s="138"/>
      <c r="G75" s="139"/>
      <c r="H75" s="85" t="str">
        <f>IF(G77="","",G77)</f>
        <v/>
      </c>
      <c r="I75" s="86" t="s">
        <v>72</v>
      </c>
      <c r="J75" s="88" t="str">
        <f>IF(E77="","",E77)</f>
        <v/>
      </c>
      <c r="K75" s="85" t="str">
        <f>IF(G79="","",G79)</f>
        <v/>
      </c>
      <c r="L75" s="86" t="s">
        <v>72</v>
      </c>
      <c r="M75" s="88" t="str">
        <f>IF(E79="","",E79)</f>
        <v/>
      </c>
      <c r="N75" s="85" t="str">
        <f>IF(G81="","",G81)</f>
        <v/>
      </c>
      <c r="O75" s="86" t="s">
        <v>72</v>
      </c>
      <c r="P75" s="88" t="str">
        <f>IF(E81="","",E81)</f>
        <v/>
      </c>
      <c r="Q75" s="85" t="str">
        <f>IF(G83="","",G83)</f>
        <v/>
      </c>
      <c r="R75" s="86" t="s">
        <v>72</v>
      </c>
      <c r="S75" s="88" t="str">
        <f>IF(E83="","",E83)</f>
        <v/>
      </c>
      <c r="T75" s="85" t="str">
        <f>IF(G85="","",G85)</f>
        <v/>
      </c>
      <c r="U75" s="86" t="s">
        <v>72</v>
      </c>
      <c r="V75" s="88" t="str">
        <f>IF(E85="","",E85)</f>
        <v/>
      </c>
      <c r="W75" s="146"/>
      <c r="X75" s="146"/>
      <c r="Y75" s="146"/>
      <c r="Z75" s="148"/>
      <c r="AA75" s="146"/>
      <c r="AB75" s="146"/>
      <c r="AC75" s="146"/>
      <c r="AD75" s="148"/>
      <c r="AE75" s="149"/>
      <c r="AF75" s="61"/>
      <c r="AG75" s="64"/>
    </row>
    <row r="76" spans="1:33" customFormat="1" ht="20.5" customHeight="1">
      <c r="A76" s="190" t="str">
        <f>'U12 (12日 予選)'!G8</f>
        <v>プルチーニFC</v>
      </c>
      <c r="B76" s="157" t="str">
        <f>IF(B77&gt;D77,"○",IF(B77&lt;D77,"●",IF(B77="","","△")))</f>
        <v/>
      </c>
      <c r="C76" s="151"/>
      <c r="D76" s="152"/>
      <c r="E76" s="157" t="str">
        <f>IF(E77&gt;G77,"○",IF(E77&lt;G77,"●",IF(E77="","","△")))</f>
        <v/>
      </c>
      <c r="F76" s="151"/>
      <c r="G76" s="152"/>
      <c r="H76" s="153" t="s">
        <v>71</v>
      </c>
      <c r="I76" s="136"/>
      <c r="J76" s="137"/>
      <c r="K76" s="140" t="str">
        <f>IF(H78="○","●",IF(H78="●","○",IF(H78="","","△")))</f>
        <v/>
      </c>
      <c r="L76" s="141"/>
      <c r="M76" s="142"/>
      <c r="N76" s="140" t="str">
        <f>IF(H80="○","●",IF(H80="●","○",IF(H80="","","△")))</f>
        <v/>
      </c>
      <c r="O76" s="141"/>
      <c r="P76" s="142"/>
      <c r="Q76" s="140" t="str">
        <f>IF(H82="○","●",IF(H82="●","○",IF(H82="","","△")))</f>
        <v/>
      </c>
      <c r="R76" s="141"/>
      <c r="S76" s="143"/>
      <c r="T76" s="144" t="str">
        <f>IF(H84="○","●",IF(H84="●","○",IF(H84="","","△")))</f>
        <v/>
      </c>
      <c r="U76" s="141"/>
      <c r="V76" s="143"/>
      <c r="W76" s="155" t="str">
        <f>IF(COUNTIF(B76:V76,"")=20,"",COUNTIF(B76:V76,"○"))</f>
        <v/>
      </c>
      <c r="X76" s="145" t="str">
        <f>IF(COUNTIF(B76:V76,"")=20,"",COUNTIF(B76:V76,"●"))</f>
        <v/>
      </c>
      <c r="Y76" s="155" t="str">
        <f>IF(COUNTIF(B76:V76,"")=20,"",COUNTIF(B76:V76,"△"))</f>
        <v/>
      </c>
      <c r="Z76" s="156" t="str">
        <f>IF(W76="","",W76*3+Y76)</f>
        <v/>
      </c>
      <c r="AA76" s="155" t="str">
        <f>IF(COUNTIF(B76:V76,"")=20,"",IF(B77="",0,B77)+IF(E77="",0,E77)+IF(H77="",0,H77)+IF(K77="",0,K77)+IF(N77="",0,N77)+IF(Q77="",0,Q77)+IF(T77="",0,T77))</f>
        <v/>
      </c>
      <c r="AB76" s="155" t="str">
        <f>IF(COUNTIF(B76:V76,"")=20,"",IF(D77="",0,D77)+IF(G77="",0,G77)+IF(J77="",0,J77)+IF(M77="",0,M77)+IF(P77="",0,P77)+IF(S77="",0,S77)+IF(V77="",0,V77))</f>
        <v/>
      </c>
      <c r="AC76" s="155" t="str">
        <f>IF(COUNTIF(B76:V76,"")=20,"",AA76-AB76)</f>
        <v/>
      </c>
      <c r="AD76" s="147" t="str">
        <f t="shared" ref="AD76" si="13">IF(COUNTIF(B76:V76,"")=20,"",RANK(AE76,$AE$72:$AE$85,0))</f>
        <v/>
      </c>
      <c r="AE76" s="149" t="str">
        <f>IF(COUNTIF(B76:V76,"")=20,"",IF(Z76="",0,Z76*10000)+AC76*500+AA76*10)</f>
        <v/>
      </c>
      <c r="AF76" s="61"/>
      <c r="AG76" s="64"/>
    </row>
    <row r="77" spans="1:33" customFormat="1" ht="20.5" customHeight="1">
      <c r="A77" s="188"/>
      <c r="B77" s="111"/>
      <c r="C77" s="86" t="s">
        <v>72</v>
      </c>
      <c r="D77" s="89"/>
      <c r="E77" s="84"/>
      <c r="F77" s="86" t="s">
        <v>72</v>
      </c>
      <c r="G77" s="89"/>
      <c r="H77" s="154"/>
      <c r="I77" s="138"/>
      <c r="J77" s="139"/>
      <c r="K77" s="85" t="str">
        <f>IF(J79="","",J79)</f>
        <v/>
      </c>
      <c r="L77" s="86" t="s">
        <v>72</v>
      </c>
      <c r="M77" s="88" t="str">
        <f>IF(H79="","",H79)</f>
        <v/>
      </c>
      <c r="N77" s="85" t="str">
        <f>IF(J81="","",J81)</f>
        <v/>
      </c>
      <c r="O77" s="86" t="s">
        <v>72</v>
      </c>
      <c r="P77" s="88" t="str">
        <f>IF(H81="","",H81)</f>
        <v/>
      </c>
      <c r="Q77" s="85" t="str">
        <f>IF(J83="","",J83)</f>
        <v/>
      </c>
      <c r="R77" s="86" t="s">
        <v>72</v>
      </c>
      <c r="S77" s="88" t="str">
        <f>IF(H83="","",H83)</f>
        <v/>
      </c>
      <c r="T77" s="85" t="str">
        <f>IF(J85="","",J85)</f>
        <v/>
      </c>
      <c r="U77" s="86" t="s">
        <v>72</v>
      </c>
      <c r="V77" s="88" t="str">
        <f>IF(H85="","",H85)</f>
        <v/>
      </c>
      <c r="W77" s="146"/>
      <c r="X77" s="146"/>
      <c r="Y77" s="146"/>
      <c r="Z77" s="148"/>
      <c r="AA77" s="146"/>
      <c r="AB77" s="146"/>
      <c r="AC77" s="146"/>
      <c r="AD77" s="148"/>
      <c r="AE77" s="149"/>
      <c r="AF77" s="61"/>
      <c r="AG77" s="64"/>
    </row>
    <row r="78" spans="1:33" customFormat="1" ht="20.5" customHeight="1">
      <c r="A78" s="190" t="str">
        <f>'U12 (12日 予選)'!I8</f>
        <v>CFG-YOKOHAMA</v>
      </c>
      <c r="B78" s="157" t="str">
        <f>IF(B79&gt;D79,"○",IF(B79&lt;D79,"●",IF(B79="","","△")))</f>
        <v/>
      </c>
      <c r="C78" s="151"/>
      <c r="D78" s="152"/>
      <c r="E78" s="157" t="str">
        <f>IF(E79&gt;G79,"○",IF(E79&lt;G79,"●",IF(E79="","","△")))</f>
        <v/>
      </c>
      <c r="F78" s="151"/>
      <c r="G78" s="152"/>
      <c r="H78" s="157" t="str">
        <f>IF(H79&gt;J79,"○",IF(H79&lt;J79,"●",IF(H79="","","△")))</f>
        <v/>
      </c>
      <c r="I78" s="151"/>
      <c r="J78" s="152"/>
      <c r="K78" s="153" t="s">
        <v>71</v>
      </c>
      <c r="L78" s="136"/>
      <c r="M78" s="137"/>
      <c r="N78" s="140" t="str">
        <f>IF(K80="○","●",IF(K80="●","○",IF(K80="","","△")))</f>
        <v/>
      </c>
      <c r="O78" s="141"/>
      <c r="P78" s="142"/>
      <c r="Q78" s="140" t="str">
        <f>IF(K82="○","●",IF(K82="●","○",IF(K82="","","△")))</f>
        <v/>
      </c>
      <c r="R78" s="141"/>
      <c r="S78" s="143"/>
      <c r="T78" s="144" t="str">
        <f>IF(K84="○","●",IF(K84="●","○",IF(K84="","","△")))</f>
        <v/>
      </c>
      <c r="U78" s="141"/>
      <c r="V78" s="143"/>
      <c r="W78" s="155" t="str">
        <f>IF(COUNTIF(B78:V78,"")=20,"",COUNTIF(B78:V78,"○"))</f>
        <v/>
      </c>
      <c r="X78" s="145" t="str">
        <f>IF(COUNTIF(B78:V78,"")=20,"",COUNTIF(B78:V78,"●"))</f>
        <v/>
      </c>
      <c r="Y78" s="155" t="str">
        <f>IF(COUNTIF(B78:V78,"")=20,"",COUNTIF(B78:V78,"△"))</f>
        <v/>
      </c>
      <c r="Z78" s="156" t="str">
        <f>IF(W78="","",W78*3+Y78)</f>
        <v/>
      </c>
      <c r="AA78" s="155" t="str">
        <f>IF(COUNTIF(B78:V78,"")=20,"",IF(B79="",0,B79)+IF(E79="",0,E79)+IF(H79="",0,H79)+IF(K79="",0,K79)+IF(N79="",0,N79)+IF(Q79="",0,Q79)+IF(T79="",0,T79))</f>
        <v/>
      </c>
      <c r="AB78" s="155" t="str">
        <f>IF(COUNTIF(B78:V78,"")=20,"",IF(D79="",0,D79)+IF(G79="",0,G79)+IF(J79="",0,J79)+IF(M79="",0,M79)+IF(P79="",0,P79)+IF(S79="",0,S79)+IF(V79="",0,V79))</f>
        <v/>
      </c>
      <c r="AC78" s="155" t="str">
        <f>IF(COUNTIF(B78:V78,"")=20,"",AA78-AB78)</f>
        <v/>
      </c>
      <c r="AD78" s="147" t="str">
        <f t="shared" ref="AD78" si="14">IF(COUNTIF(B78:V78,"")=20,"",RANK(AE78,$AE$72:$AE$85,0))</f>
        <v/>
      </c>
      <c r="AE78" s="149" t="str">
        <f>IF(COUNTIF(B78:V78,"")=20,"",IF(Z78="",0,Z78*10000)+AC78*500+AA78*10)</f>
        <v/>
      </c>
      <c r="AF78" s="61"/>
      <c r="AG78" s="64"/>
    </row>
    <row r="79" spans="1:33" customFormat="1" ht="20.5" customHeight="1">
      <c r="A79" s="188"/>
      <c r="B79" s="111"/>
      <c r="C79" s="86" t="s">
        <v>72</v>
      </c>
      <c r="D79" s="89"/>
      <c r="E79" s="84"/>
      <c r="F79" s="86" t="s">
        <v>72</v>
      </c>
      <c r="G79" s="89"/>
      <c r="H79" s="84"/>
      <c r="I79" s="86" t="s">
        <v>72</v>
      </c>
      <c r="J79" s="89"/>
      <c r="K79" s="154"/>
      <c r="L79" s="138"/>
      <c r="M79" s="139"/>
      <c r="N79" s="85" t="str">
        <f>IF(M81="","",M81)</f>
        <v/>
      </c>
      <c r="O79" s="86" t="s">
        <v>72</v>
      </c>
      <c r="P79" s="88" t="str">
        <f>IF(K81="","",K81)</f>
        <v/>
      </c>
      <c r="Q79" s="85" t="str">
        <f>IF(M83="","",M83)</f>
        <v/>
      </c>
      <c r="R79" s="86" t="s">
        <v>72</v>
      </c>
      <c r="S79" s="88" t="str">
        <f>IF($K$16="","",$K$16)</f>
        <v/>
      </c>
      <c r="T79" s="85" t="str">
        <f>IF(M85="","",M85)</f>
        <v/>
      </c>
      <c r="U79" s="86" t="s">
        <v>72</v>
      </c>
      <c r="V79" s="88" t="str">
        <f>IF(K85="","",K85)</f>
        <v/>
      </c>
      <c r="W79" s="146"/>
      <c r="X79" s="146"/>
      <c r="Y79" s="146"/>
      <c r="Z79" s="148"/>
      <c r="AA79" s="146"/>
      <c r="AB79" s="146"/>
      <c r="AC79" s="146"/>
      <c r="AD79" s="148"/>
      <c r="AE79" s="149"/>
      <c r="AF79" s="61"/>
      <c r="AG79" s="64"/>
    </row>
    <row r="80" spans="1:33" customFormat="1" ht="20.5" hidden="1" customHeight="1" outlineLevel="1">
      <c r="A80" s="190"/>
      <c r="B80" s="157" t="str">
        <f>IF(B81&gt;D81,"○",IF(B81&lt;D81,"●",IF(B81="","","△")))</f>
        <v/>
      </c>
      <c r="C80" s="151"/>
      <c r="D80" s="152"/>
      <c r="E80" s="157" t="str">
        <f>IF(E81&gt;G81,"○",IF(E81&lt;G81,"●",IF(E81="","","△")))</f>
        <v/>
      </c>
      <c r="F80" s="151"/>
      <c r="G80" s="152"/>
      <c r="H80" s="157" t="str">
        <f>IF(H81&gt;J81,"○",IF(H81&lt;J81,"●",IF(H81="","","△")))</f>
        <v/>
      </c>
      <c r="I80" s="151"/>
      <c r="J80" s="152"/>
      <c r="K80" s="157" t="str">
        <f>IF(K81&gt;M81,"○",IF(K81&lt;M81,"●",IF(K81="","","△")))</f>
        <v/>
      </c>
      <c r="L80" s="151"/>
      <c r="M80" s="152"/>
      <c r="N80" s="153" t="s">
        <v>71</v>
      </c>
      <c r="O80" s="136"/>
      <c r="P80" s="137"/>
      <c r="Q80" s="164" t="str">
        <f>IF(N82="○","●",IF(N82="●","○",IF(N82="","","△")))</f>
        <v/>
      </c>
      <c r="R80" s="151"/>
      <c r="S80" s="152"/>
      <c r="T80" s="157" t="str">
        <f>IF(N84="○","●",IF(N84="●","○",IF(N84="","","△")))</f>
        <v/>
      </c>
      <c r="U80" s="151"/>
      <c r="V80" s="152"/>
      <c r="W80" s="155" t="str">
        <f>IF(COUNTIF(B80:V80,"")=20,"",COUNTIF(B80:V80,"○"))</f>
        <v/>
      </c>
      <c r="X80" s="145" t="str">
        <f>IF(COUNTIF(B80:V80,"")=20,"",COUNTIF(B80:V80,"●"))</f>
        <v/>
      </c>
      <c r="Y80" s="155" t="str">
        <f>IF(COUNTIF(B80:V80,"")=20,"",COUNTIF(B80:V80,"△"))</f>
        <v/>
      </c>
      <c r="Z80" s="156" t="str">
        <f>IF(W80="","",W80*3+Y80)</f>
        <v/>
      </c>
      <c r="AA80" s="155" t="str">
        <f>IF(COUNTIF(B80:V80,"")=20,"",IF(B81="",0,B81)+IF(E81="",0,E81)+IF(H81="",0,H81)+IF(K81="",0,K81)+IF(N81="",0,N81)+IF(Q81="",0,Q81)+IF(T81="",0,T81))</f>
        <v/>
      </c>
      <c r="AB80" s="155" t="str">
        <f>IF(COUNTIF(B80:V80,"")=20,"",IF(D81="",0,D81)+IF(G81="",0,G81)+IF(J81="",0,J81)+IF(M81="",0,M81)+IF(P81="",0,P81)+IF(S81="",0,S81)+IF(V81="",0,V81))</f>
        <v/>
      </c>
      <c r="AC80" s="155" t="str">
        <f>IF(COUNTIF(B80:V80,"")=20,"",AA80-AB80)</f>
        <v/>
      </c>
      <c r="AD80" s="147" t="str">
        <f t="shared" ref="AD80" si="15">IF(COUNTIF(B80:V80,"")=20,"",RANK(AE80,$AE$72:$AE$85,0))</f>
        <v/>
      </c>
      <c r="AE80" s="149" t="str">
        <f>IF(COUNTIF(B80:V80,"")=20,"",IF(Z80="",0,Z80*10000)+AC80*500+AA80*10)</f>
        <v/>
      </c>
      <c r="AF80" s="61"/>
      <c r="AG80" s="64"/>
    </row>
    <row r="81" spans="1:33" customFormat="1" ht="20.5" hidden="1" customHeight="1" outlineLevel="1">
      <c r="A81" s="191"/>
      <c r="B81" s="111"/>
      <c r="C81" s="86" t="s">
        <v>72</v>
      </c>
      <c r="D81" s="89"/>
      <c r="E81" s="84"/>
      <c r="F81" s="86" t="s">
        <v>72</v>
      </c>
      <c r="G81" s="89"/>
      <c r="H81" s="84"/>
      <c r="I81" s="86" t="s">
        <v>72</v>
      </c>
      <c r="J81" s="89"/>
      <c r="K81" s="84"/>
      <c r="L81" s="86" t="s">
        <v>72</v>
      </c>
      <c r="M81" s="89"/>
      <c r="N81" s="154"/>
      <c r="O81" s="138"/>
      <c r="P81" s="139"/>
      <c r="Q81" s="85" t="str">
        <f>IF(P83="","",P83)</f>
        <v/>
      </c>
      <c r="R81" s="86" t="s">
        <v>72</v>
      </c>
      <c r="S81" s="88" t="str">
        <f>IF(N83="","",N83)</f>
        <v/>
      </c>
      <c r="T81" s="85" t="str">
        <f>IF(P85="","",P85)</f>
        <v/>
      </c>
      <c r="U81" s="86" t="s">
        <v>72</v>
      </c>
      <c r="V81" s="88" t="str">
        <f>IF(N85="","",N85)</f>
        <v/>
      </c>
      <c r="W81" s="158"/>
      <c r="X81" s="158"/>
      <c r="Y81" s="158"/>
      <c r="Z81" s="159"/>
      <c r="AA81" s="158"/>
      <c r="AB81" s="158"/>
      <c r="AC81" s="158"/>
      <c r="AD81" s="148"/>
      <c r="AE81" s="149"/>
      <c r="AF81" s="61"/>
      <c r="AG81" s="64"/>
    </row>
    <row r="82" spans="1:33" customFormat="1" ht="20.5" hidden="1" customHeight="1" outlineLevel="1">
      <c r="A82" s="184"/>
      <c r="B82" s="161" t="str">
        <f>IF(B83&gt;D83,"○",IF(B83&lt;D83,"●",IF(B83="","","△")))</f>
        <v/>
      </c>
      <c r="C82" s="162"/>
      <c r="D82" s="163"/>
      <c r="E82" s="161" t="str">
        <f>IF(E83&gt;G83,"○",IF(E83&lt;G83,"●",IF(E83="","","△")))</f>
        <v/>
      </c>
      <c r="F82" s="162"/>
      <c r="G82" s="163"/>
      <c r="H82" s="161" t="str">
        <f>IF(H83&gt;J83,"○",IF(H83&lt;J83,"●",IF(H83="","","△")))</f>
        <v/>
      </c>
      <c r="I82" s="162"/>
      <c r="J82" s="163"/>
      <c r="K82" s="161" t="str">
        <f>IF(K83&gt;M83,"○",IF(K83&lt;M83,"●",IF(K83="","","△")))</f>
        <v/>
      </c>
      <c r="L82" s="162"/>
      <c r="M82" s="163"/>
      <c r="N82" s="161" t="str">
        <f>IF(N83&gt;P83,"○",IF(N83&lt;P83,"●",IF(N83="","","△")))</f>
        <v/>
      </c>
      <c r="O82" s="162"/>
      <c r="P82" s="163"/>
      <c r="Q82" s="167" t="s">
        <v>71</v>
      </c>
      <c r="R82" s="168"/>
      <c r="S82" s="169"/>
      <c r="T82" s="171" t="str">
        <f>IF(Q84="○","●",IF(Q84="●","○",IF(Q84="","","△")))</f>
        <v/>
      </c>
      <c r="U82" s="172"/>
      <c r="V82" s="173"/>
      <c r="W82" s="166" t="str">
        <f>IF(COUNTIF(B82:V82,"")=20,"",COUNTIF(B82:V82,"○"))</f>
        <v/>
      </c>
      <c r="X82" s="166" t="str">
        <f>IF(COUNTIF(B82:V82,"")=20,"",COUNTIF(B82:V82,"●"))</f>
        <v/>
      </c>
      <c r="Y82" s="166" t="str">
        <f>IF(COUNTIF(B82:V82,"")=20,"",COUNTIF(B82:V82,"△"))</f>
        <v/>
      </c>
      <c r="Z82" s="165" t="str">
        <f>IF(W82="","",W82*3+Y82)</f>
        <v/>
      </c>
      <c r="AA82" s="166" t="str">
        <f>IF(COUNTIF(B82:V82,"")=20,"",IF(B83="",0,B83)+IF(E83="",0,E83)+IF(H83="",0,H83)+IF(K83="",0,K83)+IF(N83="",0,N83)+IF(Q83="",0,Q83)+IF(T83="",0,T83))</f>
        <v/>
      </c>
      <c r="AB82" s="166" t="str">
        <f>IF(COUNTIF(B82:V82,"")=20,"",IF(D83="",0,D83)+IF(G83="",0,G83)+IF(J83="",0,J83)+IF(M83="",0,M83)+IF(P83="",0,P83)+IF(S83="",0,S83)+IF(V83="",0,V83))</f>
        <v/>
      </c>
      <c r="AC82" s="166" t="str">
        <f>IF(COUNTIF(B82:V82,"")=20,"",AA82-AB82)</f>
        <v/>
      </c>
      <c r="AD82" s="147" t="str">
        <f t="shared" ref="AD82" si="16">IF(COUNTIF(B82:V82,"")=20,"",RANK(AE82,$AE$72:$AE$85,0))</f>
        <v/>
      </c>
      <c r="AE82" s="186" t="str">
        <f>IF(COUNTIF(B82:V82,"")=20,"",IF(Z82="",0,Z82*10000)+AC82*500+AA82*10)</f>
        <v/>
      </c>
      <c r="AF82" s="61"/>
      <c r="AG82" s="64"/>
    </row>
    <row r="83" spans="1:33" customFormat="1" ht="20.5" hidden="1" customHeight="1" outlineLevel="1">
      <c r="A83" s="185"/>
      <c r="B83" s="84"/>
      <c r="C83" s="86" t="s">
        <v>72</v>
      </c>
      <c r="D83" s="89"/>
      <c r="E83" s="84"/>
      <c r="F83" s="86" t="s">
        <v>72</v>
      </c>
      <c r="G83" s="89"/>
      <c r="H83" s="84"/>
      <c r="I83" s="86" t="s">
        <v>72</v>
      </c>
      <c r="J83" s="89"/>
      <c r="K83" s="84"/>
      <c r="L83" s="86" t="s">
        <v>72</v>
      </c>
      <c r="M83" s="89"/>
      <c r="N83" s="84"/>
      <c r="O83" s="86" t="s">
        <v>72</v>
      </c>
      <c r="P83" s="89"/>
      <c r="Q83" s="154"/>
      <c r="R83" s="138"/>
      <c r="S83" s="170"/>
      <c r="T83" s="85" t="str">
        <f>IF(S85="","",S85)</f>
        <v/>
      </c>
      <c r="U83" s="86" t="s">
        <v>72</v>
      </c>
      <c r="V83" s="88" t="str">
        <f>IF(Q85="","",Q85)</f>
        <v/>
      </c>
      <c r="W83" s="146"/>
      <c r="X83" s="146"/>
      <c r="Y83" s="146"/>
      <c r="Z83" s="148"/>
      <c r="AA83" s="146"/>
      <c r="AB83" s="146"/>
      <c r="AC83" s="146"/>
      <c r="AD83" s="148"/>
      <c r="AE83" s="186"/>
      <c r="AF83" s="61"/>
      <c r="AG83" s="64"/>
    </row>
    <row r="84" spans="1:33" customFormat="1" ht="20.5" hidden="1" customHeight="1" outlineLevel="1">
      <c r="A84" s="175"/>
      <c r="B84" s="157" t="str">
        <f>IF(B85&gt;D85,"○",IF(B85&lt;D85,"●",IF(B85="","","△")))</f>
        <v/>
      </c>
      <c r="C84" s="151"/>
      <c r="D84" s="152"/>
      <c r="E84" s="157" t="str">
        <f>IF(E85&gt;G85,"○",IF(E85&lt;G85,"●",IF(E85="","","△")))</f>
        <v/>
      </c>
      <c r="F84" s="151"/>
      <c r="G84" s="152"/>
      <c r="H84" s="157" t="str">
        <f>IF(H85&gt;J85,"○",IF(H85&lt;J85,"●",IF(H85="","","△")))</f>
        <v/>
      </c>
      <c r="I84" s="151"/>
      <c r="J84" s="152"/>
      <c r="K84" s="157" t="str">
        <f>IF(K85&gt;M85,"○",IF(K85&lt;M85,"●",IF(K85="","","△")))</f>
        <v/>
      </c>
      <c r="L84" s="151"/>
      <c r="M84" s="152"/>
      <c r="N84" s="157" t="str">
        <f>IF(N85&gt;P85,"○",IF(N85&lt;P85,"●",IF(N85="","","△")))</f>
        <v/>
      </c>
      <c r="O84" s="151"/>
      <c r="P84" s="152"/>
      <c r="Q84" s="157" t="str">
        <f>IF(Q85&gt;S85,"○",IF(Q85&lt;S85,"●",IF(Q85="","","△")))</f>
        <v/>
      </c>
      <c r="R84" s="151"/>
      <c r="S84" s="152"/>
      <c r="T84" s="153" t="s">
        <v>71</v>
      </c>
      <c r="U84" s="136"/>
      <c r="V84" s="174"/>
      <c r="W84" s="155" t="str">
        <f>IF(COUNTIF(B84:V84,"")=20,"",COUNTIF(B84:V84,"○"))</f>
        <v/>
      </c>
      <c r="X84" s="145" t="str">
        <f>IF(COUNTIF(B84:V84,"")=20,"",COUNTIF(B84:V84,"●"))</f>
        <v/>
      </c>
      <c r="Y84" s="155" t="str">
        <f>IF(COUNTIF(B84:V84,"")=20,"",COUNTIF(B84:V84,"△"))</f>
        <v/>
      </c>
      <c r="Z84" s="156" t="str">
        <f>IF(W84="","",W84*3+Y84)</f>
        <v/>
      </c>
      <c r="AA84" s="155" t="str">
        <f>IF(COUNTIF(B84:V84,"")=20,"",IF(B85="",0,B85)+IF(E85="",0,E85)+IF(H85="",0,H85)+IF(K85="",0,K85)+IF(N85="",0,N85)+IF(Q85="",0,Q85)+IF(T85="",0,T85))</f>
        <v/>
      </c>
      <c r="AB84" s="155" t="str">
        <f>IF(COUNTIF(B84:V84,"")=20,"",IF(D85="",0,D85)+IF(G85="",0,G85)+IF(J85="",0,J85)+IF(M85="",0,M85)+IF(P85="",0,P85)+IF(S85="",0,S85)+IF(V85="",0,V85))</f>
        <v/>
      </c>
      <c r="AC84" s="155" t="str">
        <f>IF(COUNTIF(B84:V84,"")=20,"",AA84-AB84)</f>
        <v/>
      </c>
      <c r="AD84" s="147" t="str">
        <f t="shared" ref="AD84" si="17">IF(COUNTIF(B84:V84,"")=20,"",RANK(AE84,$AE$72:$AE$85,0))</f>
        <v/>
      </c>
      <c r="AE84" s="186" t="str">
        <f>IF(COUNTIF(B84:V84,"")=20,"",IF(Z84="",0,Z84*10000)+AC84*500+AA84*10)</f>
        <v/>
      </c>
      <c r="AF84" s="61"/>
      <c r="AG84" s="64"/>
    </row>
    <row r="85" spans="1:33" customFormat="1" ht="20.5" hidden="1" customHeight="1" outlineLevel="1">
      <c r="A85" s="185"/>
      <c r="B85" s="84"/>
      <c r="C85" s="86" t="s">
        <v>72</v>
      </c>
      <c r="D85" s="89"/>
      <c r="E85" s="84"/>
      <c r="F85" s="86" t="s">
        <v>72</v>
      </c>
      <c r="G85" s="89"/>
      <c r="H85" s="84"/>
      <c r="I85" s="86" t="s">
        <v>72</v>
      </c>
      <c r="J85" s="89"/>
      <c r="K85" s="84"/>
      <c r="L85" s="86" t="s">
        <v>72</v>
      </c>
      <c r="M85" s="89"/>
      <c r="N85" s="84"/>
      <c r="O85" s="86" t="s">
        <v>72</v>
      </c>
      <c r="P85" s="89"/>
      <c r="Q85" s="84"/>
      <c r="R85" s="86" t="s">
        <v>72</v>
      </c>
      <c r="S85" s="89"/>
      <c r="T85" s="154"/>
      <c r="U85" s="138"/>
      <c r="V85" s="170"/>
      <c r="W85" s="146"/>
      <c r="X85" s="146"/>
      <c r="Y85" s="146"/>
      <c r="Z85" s="148"/>
      <c r="AA85" s="146"/>
      <c r="AB85" s="146"/>
      <c r="AC85" s="146"/>
      <c r="AD85" s="148"/>
      <c r="AE85" s="186"/>
      <c r="AF85" s="61"/>
      <c r="AG85" s="64"/>
    </row>
    <row r="86" spans="1:33" customFormat="1" ht="20.5" customHeight="1" collapsed="1">
      <c r="A86" s="70"/>
      <c r="B86" s="71"/>
      <c r="C86" s="72"/>
      <c r="D86" s="73"/>
      <c r="E86" s="73"/>
      <c r="F86" s="74"/>
      <c r="G86" s="73"/>
      <c r="H86" s="73"/>
      <c r="I86" s="74"/>
      <c r="J86" s="73"/>
      <c r="K86" s="73"/>
      <c r="L86" s="75"/>
      <c r="M86" s="71"/>
      <c r="N86" s="71"/>
      <c r="O86" s="75"/>
      <c r="P86" s="71"/>
      <c r="Q86" s="71"/>
      <c r="R86" s="75"/>
      <c r="S86" s="71"/>
      <c r="T86" s="76"/>
      <c r="U86" s="76"/>
      <c r="V86" s="76"/>
      <c r="W86" s="76"/>
      <c r="X86" s="76"/>
      <c r="Y86" s="76"/>
      <c r="Z86" s="76"/>
      <c r="AA86" s="76"/>
      <c r="AB86" s="76"/>
      <c r="AC86" s="76"/>
      <c r="AD86" s="76"/>
      <c r="AE86" s="77"/>
      <c r="AF86" s="78"/>
      <c r="AG86" s="65"/>
    </row>
  </sheetData>
  <mergeCells count="656">
    <mergeCell ref="AC84:AC85"/>
    <mergeCell ref="AD84:AD85"/>
    <mergeCell ref="AE84:AE85"/>
    <mergeCell ref="Q84:S84"/>
    <mergeCell ref="T84:V85"/>
    <mergeCell ref="W84:W85"/>
    <mergeCell ref="X84:X85"/>
    <mergeCell ref="Y84:Y85"/>
    <mergeCell ref="Z84:Z85"/>
    <mergeCell ref="A84:A85"/>
    <mergeCell ref="B84:D84"/>
    <mergeCell ref="E84:G84"/>
    <mergeCell ref="H84:J84"/>
    <mergeCell ref="K84:M84"/>
    <mergeCell ref="N84:P84"/>
    <mergeCell ref="Z82:Z83"/>
    <mergeCell ref="AA82:AA83"/>
    <mergeCell ref="AB82:AB83"/>
    <mergeCell ref="AA84:AA85"/>
    <mergeCell ref="AB84:AB85"/>
    <mergeCell ref="A82:A83"/>
    <mergeCell ref="B82:D82"/>
    <mergeCell ref="E82:G82"/>
    <mergeCell ref="H82:J82"/>
    <mergeCell ref="K82:M82"/>
    <mergeCell ref="AC82:AC83"/>
    <mergeCell ref="AD82:AD83"/>
    <mergeCell ref="AE82:AE83"/>
    <mergeCell ref="N82:P82"/>
    <mergeCell ref="Q82:S83"/>
    <mergeCell ref="T82:V82"/>
    <mergeCell ref="W82:W83"/>
    <mergeCell ref="X82:X83"/>
    <mergeCell ref="Y82:Y83"/>
    <mergeCell ref="Q80:S80"/>
    <mergeCell ref="T80:V80"/>
    <mergeCell ref="W80:W81"/>
    <mergeCell ref="X80:X81"/>
    <mergeCell ref="A80:A81"/>
    <mergeCell ref="B80:D80"/>
    <mergeCell ref="E80:G80"/>
    <mergeCell ref="H80:J80"/>
    <mergeCell ref="K80:M80"/>
    <mergeCell ref="N80:P81"/>
    <mergeCell ref="T78:V78"/>
    <mergeCell ref="W78:W79"/>
    <mergeCell ref="X78:X79"/>
    <mergeCell ref="Y78:Y79"/>
    <mergeCell ref="AA80:AA81"/>
    <mergeCell ref="AB80:AB81"/>
    <mergeCell ref="AC80:AC81"/>
    <mergeCell ref="AD80:AD81"/>
    <mergeCell ref="AE80:AE81"/>
    <mergeCell ref="Y80:Y81"/>
    <mergeCell ref="Z80:Z81"/>
    <mergeCell ref="AA76:AA77"/>
    <mergeCell ref="AB76:AB77"/>
    <mergeCell ref="AC76:AC77"/>
    <mergeCell ref="AD76:AD77"/>
    <mergeCell ref="AE76:AE77"/>
    <mergeCell ref="A78:A79"/>
    <mergeCell ref="B78:D78"/>
    <mergeCell ref="E78:G78"/>
    <mergeCell ref="H78:J78"/>
    <mergeCell ref="K78:M79"/>
    <mergeCell ref="Q76:S76"/>
    <mergeCell ref="T76:V76"/>
    <mergeCell ref="W76:W77"/>
    <mergeCell ref="X76:X77"/>
    <mergeCell ref="Y76:Y77"/>
    <mergeCell ref="Z76:Z77"/>
    <mergeCell ref="Z78:Z79"/>
    <mergeCell ref="AA78:AA79"/>
    <mergeCell ref="AB78:AB79"/>
    <mergeCell ref="AC78:AC79"/>
    <mergeCell ref="AD78:AD79"/>
    <mergeCell ref="AE78:AE79"/>
    <mergeCell ref="N78:P78"/>
    <mergeCell ref="Q78:S78"/>
    <mergeCell ref="A76:A77"/>
    <mergeCell ref="B76:D76"/>
    <mergeCell ref="E76:G76"/>
    <mergeCell ref="H76:J77"/>
    <mergeCell ref="K76:M76"/>
    <mergeCell ref="N76:P76"/>
    <mergeCell ref="T74:V74"/>
    <mergeCell ref="W74:W75"/>
    <mergeCell ref="X74:X75"/>
    <mergeCell ref="AC72:AC73"/>
    <mergeCell ref="AD72:AD73"/>
    <mergeCell ref="AE72:AE73"/>
    <mergeCell ref="A74:A75"/>
    <mergeCell ref="B74:D74"/>
    <mergeCell ref="E74:G75"/>
    <mergeCell ref="H74:J74"/>
    <mergeCell ref="K74:M74"/>
    <mergeCell ref="N74:P74"/>
    <mergeCell ref="Q74:S74"/>
    <mergeCell ref="W72:W73"/>
    <mergeCell ref="X72:X73"/>
    <mergeCell ref="Y72:Y73"/>
    <mergeCell ref="Z72:Z73"/>
    <mergeCell ref="AA72:AA73"/>
    <mergeCell ref="AB72:AB73"/>
    <mergeCell ref="AB74:AB75"/>
    <mergeCell ref="AC74:AC75"/>
    <mergeCell ref="AD74:AD75"/>
    <mergeCell ref="AE74:AE75"/>
    <mergeCell ref="Y74:Y75"/>
    <mergeCell ref="Z74:Z75"/>
    <mergeCell ref="AA74:AA75"/>
    <mergeCell ref="T71:V71"/>
    <mergeCell ref="A72:A73"/>
    <mergeCell ref="B72:D73"/>
    <mergeCell ref="E72:G72"/>
    <mergeCell ref="H72:J72"/>
    <mergeCell ref="K72:M72"/>
    <mergeCell ref="N72:P72"/>
    <mergeCell ref="Q72:S72"/>
    <mergeCell ref="T72:V72"/>
    <mergeCell ref="B71:D71"/>
    <mergeCell ref="E71:G71"/>
    <mergeCell ref="H71:J71"/>
    <mergeCell ref="K71:M71"/>
    <mergeCell ref="N71:P71"/>
    <mergeCell ref="Q71:S71"/>
    <mergeCell ref="AA67:AA68"/>
    <mergeCell ref="AB67:AB68"/>
    <mergeCell ref="AC67:AC68"/>
    <mergeCell ref="AD67:AD68"/>
    <mergeCell ref="AE67:AE68"/>
    <mergeCell ref="A70:C70"/>
    <mergeCell ref="R70:S70"/>
    <mergeCell ref="T70:W70"/>
    <mergeCell ref="X70:Y70"/>
    <mergeCell ref="Z70:AD70"/>
    <mergeCell ref="Q67:S67"/>
    <mergeCell ref="T67:V68"/>
    <mergeCell ref="W67:W68"/>
    <mergeCell ref="X67:X68"/>
    <mergeCell ref="Y67:Y68"/>
    <mergeCell ref="Z67:Z68"/>
    <mergeCell ref="A67:A68"/>
    <mergeCell ref="B67:D67"/>
    <mergeCell ref="E67:G67"/>
    <mergeCell ref="H67:J67"/>
    <mergeCell ref="K67:M67"/>
    <mergeCell ref="N67:P67"/>
    <mergeCell ref="Z65:Z66"/>
    <mergeCell ref="AA65:AA66"/>
    <mergeCell ref="AB65:AB66"/>
    <mergeCell ref="AC65:AC66"/>
    <mergeCell ref="AD65:AD66"/>
    <mergeCell ref="AE65:AE66"/>
    <mergeCell ref="N65:P65"/>
    <mergeCell ref="Q65:S66"/>
    <mergeCell ref="T65:V65"/>
    <mergeCell ref="W65:W66"/>
    <mergeCell ref="X65:X66"/>
    <mergeCell ref="Y65:Y66"/>
    <mergeCell ref="A65:A66"/>
    <mergeCell ref="B65:D65"/>
    <mergeCell ref="E65:G65"/>
    <mergeCell ref="H65:J65"/>
    <mergeCell ref="K65:M65"/>
    <mergeCell ref="Q63:S63"/>
    <mergeCell ref="T63:V63"/>
    <mergeCell ref="W63:W64"/>
    <mergeCell ref="X63:X64"/>
    <mergeCell ref="A63:A64"/>
    <mergeCell ref="B63:D63"/>
    <mergeCell ref="E63:G63"/>
    <mergeCell ref="H63:J63"/>
    <mergeCell ref="K63:M63"/>
    <mergeCell ref="N63:P64"/>
    <mergeCell ref="T61:V61"/>
    <mergeCell ref="W61:W62"/>
    <mergeCell ref="X61:X62"/>
    <mergeCell ref="Y61:Y62"/>
    <mergeCell ref="AA63:AA64"/>
    <mergeCell ref="AB63:AB64"/>
    <mergeCell ref="AC63:AC64"/>
    <mergeCell ref="AD63:AD64"/>
    <mergeCell ref="AE63:AE64"/>
    <mergeCell ref="Y63:Y64"/>
    <mergeCell ref="Z63:Z64"/>
    <mergeCell ref="AA59:AA60"/>
    <mergeCell ref="AB59:AB60"/>
    <mergeCell ref="AC59:AC60"/>
    <mergeCell ref="AD59:AD60"/>
    <mergeCell ref="AE59:AE60"/>
    <mergeCell ref="A61:A62"/>
    <mergeCell ref="B61:D61"/>
    <mergeCell ref="E61:G61"/>
    <mergeCell ref="H61:J61"/>
    <mergeCell ref="K61:M62"/>
    <mergeCell ref="Q59:S59"/>
    <mergeCell ref="T59:V59"/>
    <mergeCell ref="W59:W60"/>
    <mergeCell ref="X59:X60"/>
    <mergeCell ref="Y59:Y60"/>
    <mergeCell ref="Z59:Z60"/>
    <mergeCell ref="Z61:Z62"/>
    <mergeCell ref="AA61:AA62"/>
    <mergeCell ref="AB61:AB62"/>
    <mergeCell ref="AC61:AC62"/>
    <mergeCell ref="AD61:AD62"/>
    <mergeCell ref="AE61:AE62"/>
    <mergeCell ref="N61:P61"/>
    <mergeCell ref="Q61:S61"/>
    <mergeCell ref="A59:A60"/>
    <mergeCell ref="B59:D59"/>
    <mergeCell ref="E59:G59"/>
    <mergeCell ref="H59:J60"/>
    <mergeCell ref="K59:M59"/>
    <mergeCell ref="N59:P59"/>
    <mergeCell ref="T57:V57"/>
    <mergeCell ref="W57:W58"/>
    <mergeCell ref="X57:X58"/>
    <mergeCell ref="AC55:AC56"/>
    <mergeCell ref="AD55:AD56"/>
    <mergeCell ref="AE55:AE56"/>
    <mergeCell ref="A57:A58"/>
    <mergeCell ref="B57:D57"/>
    <mergeCell ref="E57:G58"/>
    <mergeCell ref="H57:J57"/>
    <mergeCell ref="K57:M57"/>
    <mergeCell ref="N57:P57"/>
    <mergeCell ref="Q57:S57"/>
    <mergeCell ref="W55:W56"/>
    <mergeCell ref="X55:X56"/>
    <mergeCell ref="Y55:Y56"/>
    <mergeCell ref="Z55:Z56"/>
    <mergeCell ref="AA55:AA56"/>
    <mergeCell ref="AB55:AB56"/>
    <mergeCell ref="AB57:AB58"/>
    <mergeCell ref="AC57:AC58"/>
    <mergeCell ref="AD57:AD58"/>
    <mergeCell ref="AE57:AE58"/>
    <mergeCell ref="Y57:Y58"/>
    <mergeCell ref="Z57:Z58"/>
    <mergeCell ref="AA57:AA58"/>
    <mergeCell ref="T54:V54"/>
    <mergeCell ref="A55:A56"/>
    <mergeCell ref="B55:D56"/>
    <mergeCell ref="E55:G55"/>
    <mergeCell ref="H55:J55"/>
    <mergeCell ref="K55:M55"/>
    <mergeCell ref="N55:P55"/>
    <mergeCell ref="Q55:S55"/>
    <mergeCell ref="T55:V55"/>
    <mergeCell ref="B54:D54"/>
    <mergeCell ref="E54:G54"/>
    <mergeCell ref="H54:J54"/>
    <mergeCell ref="K54:M54"/>
    <mergeCell ref="N54:P54"/>
    <mergeCell ref="Q54:S54"/>
    <mergeCell ref="AA50:AA51"/>
    <mergeCell ref="AB50:AB51"/>
    <mergeCell ref="AC50:AC51"/>
    <mergeCell ref="AD50:AD51"/>
    <mergeCell ref="AE50:AE51"/>
    <mergeCell ref="A53:C53"/>
    <mergeCell ref="R53:S53"/>
    <mergeCell ref="T53:W53"/>
    <mergeCell ref="X53:Y53"/>
    <mergeCell ref="Z53:AD53"/>
    <mergeCell ref="Q50:S50"/>
    <mergeCell ref="T50:V51"/>
    <mergeCell ref="W50:W51"/>
    <mergeCell ref="X50:X51"/>
    <mergeCell ref="Y50:Y51"/>
    <mergeCell ref="Z50:Z51"/>
    <mergeCell ref="A50:A51"/>
    <mergeCell ref="B50:D50"/>
    <mergeCell ref="E50:G50"/>
    <mergeCell ref="H50:J50"/>
    <mergeCell ref="K50:M50"/>
    <mergeCell ref="N50:P50"/>
    <mergeCell ref="Z48:Z49"/>
    <mergeCell ref="AA48:AA49"/>
    <mergeCell ref="AB48:AB49"/>
    <mergeCell ref="AC48:AC49"/>
    <mergeCell ref="AD48:AD49"/>
    <mergeCell ref="AE48:AE49"/>
    <mergeCell ref="N48:P48"/>
    <mergeCell ref="Q48:S49"/>
    <mergeCell ref="T48:V48"/>
    <mergeCell ref="W48:W49"/>
    <mergeCell ref="X48:X49"/>
    <mergeCell ref="Y48:Y49"/>
    <mergeCell ref="A48:A49"/>
    <mergeCell ref="B48:D48"/>
    <mergeCell ref="E48:G48"/>
    <mergeCell ref="H48:J48"/>
    <mergeCell ref="K48:M48"/>
    <mergeCell ref="Q46:S46"/>
    <mergeCell ref="T46:V46"/>
    <mergeCell ref="W46:W47"/>
    <mergeCell ref="X46:X47"/>
    <mergeCell ref="A46:A47"/>
    <mergeCell ref="B46:D46"/>
    <mergeCell ref="E46:G46"/>
    <mergeCell ref="H46:J46"/>
    <mergeCell ref="K46:M46"/>
    <mergeCell ref="N46:P47"/>
    <mergeCell ref="T44:V44"/>
    <mergeCell ref="W44:W45"/>
    <mergeCell ref="X44:X45"/>
    <mergeCell ref="Y44:Y45"/>
    <mergeCell ref="AA46:AA47"/>
    <mergeCell ref="AB46:AB47"/>
    <mergeCell ref="AC46:AC47"/>
    <mergeCell ref="AD46:AD47"/>
    <mergeCell ref="AE46:AE47"/>
    <mergeCell ref="Y46:Y47"/>
    <mergeCell ref="Z46:Z47"/>
    <mergeCell ref="AA42:AA43"/>
    <mergeCell ref="AB42:AB43"/>
    <mergeCell ref="AC42:AC43"/>
    <mergeCell ref="AD42:AD43"/>
    <mergeCell ref="AE42:AE43"/>
    <mergeCell ref="A44:A45"/>
    <mergeCell ref="B44:D44"/>
    <mergeCell ref="E44:G44"/>
    <mergeCell ref="H44:J44"/>
    <mergeCell ref="K44:M45"/>
    <mergeCell ref="Q42:S42"/>
    <mergeCell ref="T42:V42"/>
    <mergeCell ref="W42:W43"/>
    <mergeCell ref="X42:X43"/>
    <mergeCell ref="Y42:Y43"/>
    <mergeCell ref="Z42:Z43"/>
    <mergeCell ref="Z44:Z45"/>
    <mergeCell ref="AA44:AA45"/>
    <mergeCell ref="AB44:AB45"/>
    <mergeCell ref="AC44:AC45"/>
    <mergeCell ref="AD44:AD45"/>
    <mergeCell ref="AE44:AE45"/>
    <mergeCell ref="N44:P44"/>
    <mergeCell ref="Q44:S44"/>
    <mergeCell ref="A42:A43"/>
    <mergeCell ref="B42:D42"/>
    <mergeCell ref="E42:G42"/>
    <mergeCell ref="H42:J43"/>
    <mergeCell ref="K42:M42"/>
    <mergeCell ref="N42:P42"/>
    <mergeCell ref="T40:V40"/>
    <mergeCell ref="W40:W41"/>
    <mergeCell ref="X40:X41"/>
    <mergeCell ref="AC38:AC39"/>
    <mergeCell ref="AD38:AD39"/>
    <mergeCell ref="AE38:AE39"/>
    <mergeCell ref="A40:A41"/>
    <mergeCell ref="B40:D40"/>
    <mergeCell ref="E40:G41"/>
    <mergeCell ref="H40:J40"/>
    <mergeCell ref="K40:M40"/>
    <mergeCell ref="N40:P40"/>
    <mergeCell ref="Q40:S40"/>
    <mergeCell ref="W38:W39"/>
    <mergeCell ref="X38:X39"/>
    <mergeCell ref="Y38:Y39"/>
    <mergeCell ref="Z38:Z39"/>
    <mergeCell ref="AA38:AA39"/>
    <mergeCell ref="AB38:AB39"/>
    <mergeCell ref="AB40:AB41"/>
    <mergeCell ref="AC40:AC41"/>
    <mergeCell ref="AD40:AD41"/>
    <mergeCell ref="AE40:AE41"/>
    <mergeCell ref="Y40:Y41"/>
    <mergeCell ref="Z40:Z41"/>
    <mergeCell ref="AA40:AA41"/>
    <mergeCell ref="T37:V37"/>
    <mergeCell ref="A38:A39"/>
    <mergeCell ref="B38:D39"/>
    <mergeCell ref="E38:G38"/>
    <mergeCell ref="H38:J38"/>
    <mergeCell ref="K38:M38"/>
    <mergeCell ref="N38:P38"/>
    <mergeCell ref="Q38:S38"/>
    <mergeCell ref="T38:V38"/>
    <mergeCell ref="B37:D37"/>
    <mergeCell ref="E37:G37"/>
    <mergeCell ref="H37:J37"/>
    <mergeCell ref="K37:M37"/>
    <mergeCell ref="N37:P37"/>
    <mergeCell ref="Q37:S37"/>
    <mergeCell ref="AA33:AA34"/>
    <mergeCell ref="AB33:AB34"/>
    <mergeCell ref="AC33:AC34"/>
    <mergeCell ref="AD33:AD34"/>
    <mergeCell ref="AE33:AE34"/>
    <mergeCell ref="A36:C36"/>
    <mergeCell ref="R36:S36"/>
    <mergeCell ref="T36:W36"/>
    <mergeCell ref="X36:Y36"/>
    <mergeCell ref="Z36:AD36"/>
    <mergeCell ref="Q33:S33"/>
    <mergeCell ref="T33:V34"/>
    <mergeCell ref="W33:W34"/>
    <mergeCell ref="X33:X34"/>
    <mergeCell ref="Y33:Y34"/>
    <mergeCell ref="Z33:Z34"/>
    <mergeCell ref="A33:A34"/>
    <mergeCell ref="B33:D33"/>
    <mergeCell ref="E33:G33"/>
    <mergeCell ref="H33:J33"/>
    <mergeCell ref="K33:M33"/>
    <mergeCell ref="N33:P33"/>
    <mergeCell ref="Z31:Z32"/>
    <mergeCell ref="AA31:AA32"/>
    <mergeCell ref="AB31:AB32"/>
    <mergeCell ref="AC31:AC32"/>
    <mergeCell ref="AD31:AD32"/>
    <mergeCell ref="AE31:AE32"/>
    <mergeCell ref="N31:P31"/>
    <mergeCell ref="Q31:S32"/>
    <mergeCell ref="T31:V31"/>
    <mergeCell ref="W31:W32"/>
    <mergeCell ref="X31:X32"/>
    <mergeCell ref="Y31:Y32"/>
    <mergeCell ref="A31:A32"/>
    <mergeCell ref="B31:D31"/>
    <mergeCell ref="E31:G31"/>
    <mergeCell ref="H31:J31"/>
    <mergeCell ref="K31:M31"/>
    <mergeCell ref="Q29:S29"/>
    <mergeCell ref="T29:V29"/>
    <mergeCell ref="W29:W30"/>
    <mergeCell ref="X29:X30"/>
    <mergeCell ref="A29:A30"/>
    <mergeCell ref="B29:D29"/>
    <mergeCell ref="E29:G29"/>
    <mergeCell ref="H29:J29"/>
    <mergeCell ref="K29:M29"/>
    <mergeCell ref="N29:P30"/>
    <mergeCell ref="T27:V27"/>
    <mergeCell ref="W27:W28"/>
    <mergeCell ref="X27:X28"/>
    <mergeCell ref="Y27:Y28"/>
    <mergeCell ref="AA29:AA30"/>
    <mergeCell ref="AB29:AB30"/>
    <mergeCell ref="AC29:AC30"/>
    <mergeCell ref="AD29:AD30"/>
    <mergeCell ref="AE29:AE30"/>
    <mergeCell ref="Y29:Y30"/>
    <mergeCell ref="Z29:Z30"/>
    <mergeCell ref="AA25:AA26"/>
    <mergeCell ref="AB25:AB26"/>
    <mergeCell ref="AC25:AC26"/>
    <mergeCell ref="AD25:AD26"/>
    <mergeCell ref="AE25:AE26"/>
    <mergeCell ref="A27:A28"/>
    <mergeCell ref="B27:D27"/>
    <mergeCell ref="E27:G27"/>
    <mergeCell ref="H27:J27"/>
    <mergeCell ref="K27:M28"/>
    <mergeCell ref="Q25:S25"/>
    <mergeCell ref="T25:V25"/>
    <mergeCell ref="W25:W26"/>
    <mergeCell ref="X25:X26"/>
    <mergeCell ref="Y25:Y26"/>
    <mergeCell ref="Z25:Z26"/>
    <mergeCell ref="Z27:Z28"/>
    <mergeCell ref="AA27:AA28"/>
    <mergeCell ref="AB27:AB28"/>
    <mergeCell ref="AC27:AC28"/>
    <mergeCell ref="AD27:AD28"/>
    <mergeCell ref="AE27:AE28"/>
    <mergeCell ref="N27:P27"/>
    <mergeCell ref="Q27:S27"/>
    <mergeCell ref="A25:A26"/>
    <mergeCell ref="B25:D25"/>
    <mergeCell ref="E25:G25"/>
    <mergeCell ref="H25:J26"/>
    <mergeCell ref="K25:M25"/>
    <mergeCell ref="N25:P25"/>
    <mergeCell ref="T23:V23"/>
    <mergeCell ref="W23:W24"/>
    <mergeCell ref="X23:X24"/>
    <mergeCell ref="AC21:AC22"/>
    <mergeCell ref="AD21:AD22"/>
    <mergeCell ref="AE21:AE22"/>
    <mergeCell ref="A23:A24"/>
    <mergeCell ref="B23:D23"/>
    <mergeCell ref="E23:G24"/>
    <mergeCell ref="H23:J23"/>
    <mergeCell ref="K23:M23"/>
    <mergeCell ref="N23:P23"/>
    <mergeCell ref="Q23:S23"/>
    <mergeCell ref="W21:W22"/>
    <mergeCell ref="X21:X22"/>
    <mergeCell ref="Y21:Y22"/>
    <mergeCell ref="Z21:Z22"/>
    <mergeCell ref="AA21:AA22"/>
    <mergeCell ref="AB21:AB22"/>
    <mergeCell ref="AB23:AB24"/>
    <mergeCell ref="AC23:AC24"/>
    <mergeCell ref="AD23:AD24"/>
    <mergeCell ref="AE23:AE24"/>
    <mergeCell ref="Y23:Y24"/>
    <mergeCell ref="Z23:Z24"/>
    <mergeCell ref="AA23:AA24"/>
    <mergeCell ref="T20:V20"/>
    <mergeCell ref="A21:A22"/>
    <mergeCell ref="B21:D22"/>
    <mergeCell ref="E21:G21"/>
    <mergeCell ref="H21:J21"/>
    <mergeCell ref="K21:M21"/>
    <mergeCell ref="N21:P21"/>
    <mergeCell ref="Q21:S21"/>
    <mergeCell ref="T21:V21"/>
    <mergeCell ref="B20:D20"/>
    <mergeCell ref="E20:G20"/>
    <mergeCell ref="H20:J20"/>
    <mergeCell ref="K20:M20"/>
    <mergeCell ref="N20:P20"/>
    <mergeCell ref="Q20:S20"/>
    <mergeCell ref="AA17:AA18"/>
    <mergeCell ref="AB17:AB18"/>
    <mergeCell ref="AC17:AC18"/>
    <mergeCell ref="AD17:AD18"/>
    <mergeCell ref="AE17:AE18"/>
    <mergeCell ref="A19:C19"/>
    <mergeCell ref="R19:S19"/>
    <mergeCell ref="T19:W19"/>
    <mergeCell ref="X19:Y19"/>
    <mergeCell ref="Z19:AD19"/>
    <mergeCell ref="Q17:S17"/>
    <mergeCell ref="T17:V18"/>
    <mergeCell ref="W17:W18"/>
    <mergeCell ref="X17:X18"/>
    <mergeCell ref="Y17:Y18"/>
    <mergeCell ref="Z17:Z18"/>
    <mergeCell ref="A17:A18"/>
    <mergeCell ref="B17:D17"/>
    <mergeCell ref="E17:G17"/>
    <mergeCell ref="H17:J17"/>
    <mergeCell ref="K17:M17"/>
    <mergeCell ref="N17:P17"/>
    <mergeCell ref="Z15:Z16"/>
    <mergeCell ref="AA15:AA16"/>
    <mergeCell ref="AB15:AB16"/>
    <mergeCell ref="AC15:AC16"/>
    <mergeCell ref="AD15:AD16"/>
    <mergeCell ref="AE15:AE16"/>
    <mergeCell ref="N15:P15"/>
    <mergeCell ref="Q15:S16"/>
    <mergeCell ref="T15:V15"/>
    <mergeCell ref="W15:W16"/>
    <mergeCell ref="X15:X16"/>
    <mergeCell ref="Y15:Y16"/>
    <mergeCell ref="A15:A16"/>
    <mergeCell ref="B15:D15"/>
    <mergeCell ref="E15:G15"/>
    <mergeCell ref="H15:J15"/>
    <mergeCell ref="K15:M15"/>
    <mergeCell ref="Q13:S13"/>
    <mergeCell ref="T13:V13"/>
    <mergeCell ref="W13:W14"/>
    <mergeCell ref="X13:X14"/>
    <mergeCell ref="A13:A14"/>
    <mergeCell ref="B13:D13"/>
    <mergeCell ref="E13:G13"/>
    <mergeCell ref="H13:J13"/>
    <mergeCell ref="K13:M13"/>
    <mergeCell ref="N13:P14"/>
    <mergeCell ref="T11:V11"/>
    <mergeCell ref="W11:W12"/>
    <mergeCell ref="X11:X12"/>
    <mergeCell ref="Y11:Y12"/>
    <mergeCell ref="AA13:AA14"/>
    <mergeCell ref="AB13:AB14"/>
    <mergeCell ref="AC13:AC14"/>
    <mergeCell ref="AD13:AD14"/>
    <mergeCell ref="AE13:AE14"/>
    <mergeCell ref="Y13:Y14"/>
    <mergeCell ref="Z13:Z14"/>
    <mergeCell ref="AA9:AA10"/>
    <mergeCell ref="AB9:AB10"/>
    <mergeCell ref="AC9:AC10"/>
    <mergeCell ref="AD9:AD10"/>
    <mergeCell ref="AE9:AE10"/>
    <mergeCell ref="A11:A12"/>
    <mergeCell ref="B11:D11"/>
    <mergeCell ref="E11:G11"/>
    <mergeCell ref="H11:J11"/>
    <mergeCell ref="K11:M12"/>
    <mergeCell ref="Q9:S9"/>
    <mergeCell ref="T9:V9"/>
    <mergeCell ref="W9:W10"/>
    <mergeCell ref="X9:X10"/>
    <mergeCell ref="Y9:Y10"/>
    <mergeCell ref="Z9:Z10"/>
    <mergeCell ref="Z11:Z12"/>
    <mergeCell ref="AA11:AA12"/>
    <mergeCell ref="AB11:AB12"/>
    <mergeCell ref="AC11:AC12"/>
    <mergeCell ref="AD11:AD12"/>
    <mergeCell ref="AE11:AE12"/>
    <mergeCell ref="N11:P11"/>
    <mergeCell ref="Q11:S11"/>
    <mergeCell ref="A9:A10"/>
    <mergeCell ref="B9:D9"/>
    <mergeCell ref="E9:G9"/>
    <mergeCell ref="H9:J10"/>
    <mergeCell ref="K9:M9"/>
    <mergeCell ref="N9:P9"/>
    <mergeCell ref="T7:V7"/>
    <mergeCell ref="W7:W8"/>
    <mergeCell ref="X7:X8"/>
    <mergeCell ref="AE5:AE6"/>
    <mergeCell ref="A7:A8"/>
    <mergeCell ref="B7:D7"/>
    <mergeCell ref="E7:G8"/>
    <mergeCell ref="H7:J7"/>
    <mergeCell ref="K7:M7"/>
    <mergeCell ref="N7:P7"/>
    <mergeCell ref="Q7:S7"/>
    <mergeCell ref="W5:W6"/>
    <mergeCell ref="X5:X6"/>
    <mergeCell ref="Y5:Y6"/>
    <mergeCell ref="Z5:Z6"/>
    <mergeCell ref="AA5:AA6"/>
    <mergeCell ref="AB5:AB6"/>
    <mergeCell ref="AB7:AB8"/>
    <mergeCell ref="AC7:AC8"/>
    <mergeCell ref="AD7:AD8"/>
    <mergeCell ref="AE7:AE8"/>
    <mergeCell ref="Y7:Y8"/>
    <mergeCell ref="Z7:Z8"/>
    <mergeCell ref="AA7:AA8"/>
    <mergeCell ref="A1:AD2"/>
    <mergeCell ref="A3:C3"/>
    <mergeCell ref="R3:S3"/>
    <mergeCell ref="T3:W3"/>
    <mergeCell ref="X3:Y3"/>
    <mergeCell ref="Z3:AD3"/>
    <mergeCell ref="T4:V4"/>
    <mergeCell ref="A5:A6"/>
    <mergeCell ref="B5:D6"/>
    <mergeCell ref="E5:G5"/>
    <mergeCell ref="H5:J5"/>
    <mergeCell ref="K5:M5"/>
    <mergeCell ref="N5:P5"/>
    <mergeCell ref="Q5:S5"/>
    <mergeCell ref="T5:V5"/>
    <mergeCell ref="B4:D4"/>
    <mergeCell ref="E4:G4"/>
    <mergeCell ref="H4:J4"/>
    <mergeCell ref="K4:M4"/>
    <mergeCell ref="N4:P4"/>
    <mergeCell ref="Q4:S4"/>
    <mergeCell ref="AC5:AC6"/>
    <mergeCell ref="AD5:AD6"/>
  </mergeCells>
  <phoneticPr fontId="1"/>
  <pageMargins left="0.25" right="0.25" top="0.75" bottom="0.75" header="0.3" footer="0.3"/>
  <pageSetup paperSize="9" scale="65" orientation="portrait" horizontalDpi="4294967294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70CAC-E69D-4F12-91CD-0DF33C79F651}">
  <sheetPr>
    <pageSetUpPr fitToPage="1"/>
  </sheetPr>
  <dimension ref="B1:N24"/>
  <sheetViews>
    <sheetView zoomScale="80" zoomScaleNormal="80" workbookViewId="0">
      <selection activeCell="A3" sqref="A1:XFD3"/>
    </sheetView>
  </sheetViews>
  <sheetFormatPr baseColWidth="10" defaultColWidth="9" defaultRowHeight="19.5" customHeight="1"/>
  <cols>
    <col min="1" max="2" width="9" style="1"/>
    <col min="3" max="7" width="19.33203125" style="1" customWidth="1"/>
    <col min="8" max="8" width="4.5" style="1" customWidth="1"/>
    <col min="9" max="9" width="5.83203125" style="1" bestFit="1" customWidth="1"/>
    <col min="10" max="13" width="19.5" style="1" customWidth="1"/>
    <col min="14" max="14" width="10" style="1" customWidth="1"/>
    <col min="15" max="16384" width="9" style="1"/>
  </cols>
  <sheetData>
    <row r="1" spans="2:14" ht="18" customHeight="1">
      <c r="B1" s="123" t="s">
        <v>76</v>
      </c>
      <c r="C1" s="123"/>
      <c r="D1" s="123"/>
      <c r="E1" s="123"/>
      <c r="F1" s="123"/>
      <c r="G1" s="123"/>
      <c r="H1" s="115"/>
      <c r="I1" s="123" t="s">
        <v>80</v>
      </c>
      <c r="J1" s="123"/>
      <c r="K1" s="123"/>
      <c r="L1" s="123"/>
      <c r="M1" s="123"/>
    </row>
    <row r="2" spans="2:14" ht="18" customHeight="1">
      <c r="B2" s="123"/>
      <c r="C2" s="123"/>
      <c r="D2" s="123"/>
      <c r="E2" s="123"/>
      <c r="F2" s="123"/>
      <c r="G2" s="123"/>
      <c r="H2" s="115"/>
      <c r="I2" s="123"/>
      <c r="J2" s="123"/>
      <c r="K2" s="123"/>
      <c r="L2" s="123"/>
      <c r="M2" s="123"/>
    </row>
    <row r="3" spans="2:14" ht="18" customHeight="1" thickBot="1">
      <c r="H3" s="5"/>
      <c r="M3" s="113" t="s">
        <v>74</v>
      </c>
      <c r="N3" s="2"/>
    </row>
    <row r="4" spans="2:14" ht="19.5" customHeight="1" thickBot="1">
      <c r="B4" s="3" t="s">
        <v>38</v>
      </c>
      <c r="C4" s="6" t="s">
        <v>42</v>
      </c>
      <c r="D4" s="11" t="s">
        <v>46</v>
      </c>
      <c r="E4" s="6" t="s">
        <v>50</v>
      </c>
      <c r="F4" s="11" t="s">
        <v>55</v>
      </c>
      <c r="G4" s="3" t="s">
        <v>59</v>
      </c>
      <c r="H4" s="5"/>
      <c r="I4" s="45"/>
      <c r="J4" s="194" t="s">
        <v>31</v>
      </c>
      <c r="K4" s="195"/>
      <c r="L4" s="196" t="s">
        <v>32</v>
      </c>
      <c r="M4" s="195"/>
      <c r="N4" s="2"/>
    </row>
    <row r="5" spans="2:14" ht="19.5" customHeight="1">
      <c r="B5" s="4" t="s">
        <v>39</v>
      </c>
      <c r="C5" s="7" t="s">
        <v>43</v>
      </c>
      <c r="D5" s="13" t="s">
        <v>48</v>
      </c>
      <c r="E5" s="7" t="s">
        <v>51</v>
      </c>
      <c r="F5" s="13" t="s">
        <v>56</v>
      </c>
      <c r="G5" s="4" t="s">
        <v>60</v>
      </c>
      <c r="H5" s="5"/>
      <c r="I5" s="48">
        <v>0.33333333333333331</v>
      </c>
      <c r="J5" s="49" t="str">
        <f>C6</f>
        <v>１組３位</v>
      </c>
      <c r="K5" s="50" t="str">
        <f>D6</f>
        <v>２組３位</v>
      </c>
      <c r="L5" s="58" t="str">
        <f>C7</f>
        <v>１組４位</v>
      </c>
      <c r="M5" s="51" t="str">
        <f>D7</f>
        <v>２組４位</v>
      </c>
      <c r="N5" s="2"/>
    </row>
    <row r="6" spans="2:14" ht="19.5" customHeight="1">
      <c r="B6" s="42" t="s">
        <v>40</v>
      </c>
      <c r="C6" s="43" t="s">
        <v>44</v>
      </c>
      <c r="D6" s="44" t="s">
        <v>47</v>
      </c>
      <c r="E6" s="43" t="s">
        <v>52</v>
      </c>
      <c r="F6" s="44" t="s">
        <v>57</v>
      </c>
      <c r="G6" s="42" t="s">
        <v>61</v>
      </c>
      <c r="H6" s="5"/>
      <c r="I6" s="52">
        <v>0.35416666666666669</v>
      </c>
      <c r="J6" s="46" t="str">
        <f>E6</f>
        <v>３組３位</v>
      </c>
      <c r="K6" s="47" t="str">
        <f>F6</f>
        <v>４組３位</v>
      </c>
      <c r="L6" s="59" t="str">
        <f>E7</f>
        <v>３組４位</v>
      </c>
      <c r="M6" s="53" t="str">
        <f>F7</f>
        <v>４組４位</v>
      </c>
      <c r="N6" s="2"/>
    </row>
    <row r="7" spans="2:14" ht="19.5" customHeight="1">
      <c r="B7" s="39" t="s">
        <v>41</v>
      </c>
      <c r="C7" s="40" t="s">
        <v>45</v>
      </c>
      <c r="D7" s="41" t="s">
        <v>49</v>
      </c>
      <c r="E7" s="40" t="s">
        <v>53</v>
      </c>
      <c r="F7" s="41" t="s">
        <v>58</v>
      </c>
      <c r="G7" s="39" t="s">
        <v>62</v>
      </c>
      <c r="H7" s="5"/>
      <c r="I7" s="52">
        <v>0.375</v>
      </c>
      <c r="J7" s="46" t="str">
        <f>G6</f>
        <v>５組３位</v>
      </c>
      <c r="K7" s="47" t="str">
        <f>J5</f>
        <v>１組３位</v>
      </c>
      <c r="L7" s="59" t="str">
        <f>G7</f>
        <v>５組４位</v>
      </c>
      <c r="M7" s="53" t="str">
        <f>L5</f>
        <v>１組４位</v>
      </c>
      <c r="N7" s="2"/>
    </row>
    <row r="8" spans="2:14" ht="19.5" customHeight="1">
      <c r="H8" s="5"/>
      <c r="I8" s="52">
        <v>0.39583333333333331</v>
      </c>
      <c r="J8" s="46" t="str">
        <f>K5</f>
        <v>２組３位</v>
      </c>
      <c r="K8" s="47" t="str">
        <f>J6</f>
        <v>３組３位</v>
      </c>
      <c r="L8" s="59" t="str">
        <f>M5</f>
        <v>２組４位</v>
      </c>
      <c r="M8" s="53" t="str">
        <f>L6</f>
        <v>３組４位</v>
      </c>
      <c r="N8" s="2"/>
    </row>
    <row r="9" spans="2:14" ht="19.5" customHeight="1">
      <c r="I9" s="52">
        <v>0.41666666666666669</v>
      </c>
      <c r="J9" s="46" t="str">
        <f>K6</f>
        <v>４組３位</v>
      </c>
      <c r="K9" s="47" t="str">
        <f>J7</f>
        <v>５組３位</v>
      </c>
      <c r="L9" s="59" t="str">
        <f>M6</f>
        <v>４組４位</v>
      </c>
      <c r="M9" s="53" t="str">
        <f>L7</f>
        <v>５組４位</v>
      </c>
      <c r="N9" s="2"/>
    </row>
    <row r="10" spans="2:14" ht="19.5" customHeight="1">
      <c r="B10" s="38"/>
      <c r="C10" s="38"/>
      <c r="D10" s="38"/>
      <c r="E10" s="38"/>
      <c r="F10" s="38"/>
      <c r="G10" s="38"/>
      <c r="I10" s="52">
        <v>0.4375</v>
      </c>
      <c r="J10" s="46" t="str">
        <f>K7</f>
        <v>１組３位</v>
      </c>
      <c r="K10" s="47" t="str">
        <f>K8</f>
        <v>３組３位</v>
      </c>
      <c r="L10" s="59" t="str">
        <f>M7</f>
        <v>１組４位</v>
      </c>
      <c r="M10" s="53" t="str">
        <f>M8</f>
        <v>３組４位</v>
      </c>
      <c r="N10" s="2"/>
    </row>
    <row r="11" spans="2:14" ht="19.5" customHeight="1">
      <c r="B11" s="38"/>
      <c r="C11" s="38"/>
      <c r="D11" s="38"/>
      <c r="E11" s="38"/>
      <c r="F11" s="38"/>
      <c r="G11" s="38"/>
      <c r="I11" s="52">
        <v>0.45833333333333331</v>
      </c>
      <c r="J11" s="46" t="str">
        <f>J8</f>
        <v>２組３位</v>
      </c>
      <c r="K11" s="47" t="str">
        <f>K9</f>
        <v>５組３位</v>
      </c>
      <c r="L11" s="59" t="str">
        <f>L8</f>
        <v>２組４位</v>
      </c>
      <c r="M11" s="53" t="str">
        <f>M9</f>
        <v>５組４位</v>
      </c>
      <c r="N11" s="2"/>
    </row>
    <row r="12" spans="2:14" ht="19.5" customHeight="1">
      <c r="B12" s="38"/>
      <c r="C12" s="38"/>
      <c r="D12" s="38"/>
      <c r="E12" s="38"/>
      <c r="F12" s="38"/>
      <c r="G12" s="38"/>
      <c r="H12" s="5"/>
      <c r="I12" s="52">
        <v>0.47916666666666669</v>
      </c>
      <c r="J12" s="46" t="str">
        <f>J9</f>
        <v>４組３位</v>
      </c>
      <c r="K12" s="47" t="str">
        <f>J10</f>
        <v>１組３位</v>
      </c>
      <c r="L12" s="59" t="str">
        <f>L9</f>
        <v>４組４位</v>
      </c>
      <c r="M12" s="53" t="str">
        <f>L10</f>
        <v>１組４位</v>
      </c>
      <c r="N12" s="2"/>
    </row>
    <row r="13" spans="2:14" ht="19.5" customHeight="1">
      <c r="B13" s="38"/>
      <c r="C13" s="38"/>
      <c r="D13" s="38"/>
      <c r="E13" s="38"/>
      <c r="F13" s="38"/>
      <c r="G13" s="38"/>
      <c r="H13" s="5"/>
      <c r="I13" s="52">
        <v>0.5</v>
      </c>
      <c r="J13" s="46" t="str">
        <f>K10</f>
        <v>３組３位</v>
      </c>
      <c r="K13" s="47" t="str">
        <f>K11</f>
        <v>５組３位</v>
      </c>
      <c r="L13" s="59" t="str">
        <f>M10</f>
        <v>３組４位</v>
      </c>
      <c r="M13" s="53" t="str">
        <f>M11</f>
        <v>５組４位</v>
      </c>
      <c r="N13" s="2"/>
    </row>
    <row r="14" spans="2:14" ht="19.5" customHeight="1" thickBot="1">
      <c r="B14" s="38"/>
      <c r="C14" s="38"/>
      <c r="D14" s="38"/>
      <c r="E14" s="38"/>
      <c r="F14" s="38"/>
      <c r="G14" s="38"/>
      <c r="H14" s="5"/>
      <c r="I14" s="54">
        <v>0.52083333333333337</v>
      </c>
      <c r="J14" s="55" t="str">
        <f>J11</f>
        <v>２組３位</v>
      </c>
      <c r="K14" s="56" t="str">
        <f>J12</f>
        <v>４組３位</v>
      </c>
      <c r="L14" s="60" t="str">
        <f>L11</f>
        <v>２組４位</v>
      </c>
      <c r="M14" s="57" t="str">
        <f>L12</f>
        <v>４組４位</v>
      </c>
      <c r="N14" s="2"/>
    </row>
    <row r="15" spans="2:14" ht="19.5" customHeight="1">
      <c r="B15" s="38"/>
      <c r="C15" s="38"/>
      <c r="D15" s="38"/>
      <c r="E15" s="38"/>
      <c r="F15" s="38"/>
      <c r="G15" s="38"/>
      <c r="H15" s="5"/>
      <c r="I15" s="48">
        <v>0.54166666666666663</v>
      </c>
      <c r="J15" s="23" t="str">
        <f>C4</f>
        <v>１組１位</v>
      </c>
      <c r="K15" s="24" t="str">
        <f>D4</f>
        <v>２組１位</v>
      </c>
      <c r="L15" s="33" t="str">
        <f>C5</f>
        <v>１組２位</v>
      </c>
      <c r="M15" s="34" t="str">
        <f>D5</f>
        <v>２組２位</v>
      </c>
      <c r="N15" s="2"/>
    </row>
    <row r="16" spans="2:14" ht="19.5" customHeight="1">
      <c r="B16" s="38"/>
      <c r="C16" s="38"/>
      <c r="D16" s="38"/>
      <c r="E16" s="38"/>
      <c r="F16" s="38"/>
      <c r="G16" s="38"/>
      <c r="H16" s="5"/>
      <c r="I16" s="52">
        <v>0.5625</v>
      </c>
      <c r="J16" s="14" t="str">
        <f>E4</f>
        <v>３組１位</v>
      </c>
      <c r="K16" s="15" t="str">
        <f>F4</f>
        <v>４組１位</v>
      </c>
      <c r="L16" s="16" t="str">
        <f>E5</f>
        <v>３組２位</v>
      </c>
      <c r="M16" s="17" t="str">
        <f>F5</f>
        <v>４組２位</v>
      </c>
      <c r="N16" s="2"/>
    </row>
    <row r="17" spans="2:14" ht="19.5" customHeight="1">
      <c r="B17" s="38"/>
      <c r="C17" s="38"/>
      <c r="D17" s="38"/>
      <c r="E17" s="38"/>
      <c r="F17" s="38"/>
      <c r="G17" s="38"/>
      <c r="H17" s="5"/>
      <c r="I17" s="52">
        <v>0.58333333333333337</v>
      </c>
      <c r="J17" s="14" t="str">
        <f>G4</f>
        <v>５組１位</v>
      </c>
      <c r="K17" s="15" t="str">
        <f>J15</f>
        <v>１組１位</v>
      </c>
      <c r="L17" s="16" t="str">
        <f>G5</f>
        <v>５組２位</v>
      </c>
      <c r="M17" s="17" t="str">
        <f>L15</f>
        <v>１組２位</v>
      </c>
      <c r="N17" s="2"/>
    </row>
    <row r="18" spans="2:14" ht="19.5" customHeight="1">
      <c r="B18" s="38"/>
      <c r="C18" s="38"/>
      <c r="D18" s="38"/>
      <c r="E18" s="38"/>
      <c r="F18" s="38"/>
      <c r="G18" s="38"/>
      <c r="I18" s="52">
        <v>0.60416666666666663</v>
      </c>
      <c r="J18" s="14" t="str">
        <f>K15</f>
        <v>２組１位</v>
      </c>
      <c r="K18" s="15" t="str">
        <f>J16</f>
        <v>３組１位</v>
      </c>
      <c r="L18" s="16" t="str">
        <f>M15</f>
        <v>２組２位</v>
      </c>
      <c r="M18" s="17" t="str">
        <f>L16</f>
        <v>３組２位</v>
      </c>
      <c r="N18" s="2"/>
    </row>
    <row r="19" spans="2:14" ht="19.5" customHeight="1">
      <c r="B19" s="38"/>
      <c r="C19" s="38"/>
      <c r="D19" s="38"/>
      <c r="E19" s="38"/>
      <c r="F19" s="38"/>
      <c r="G19" s="38"/>
      <c r="I19" s="52">
        <v>0.625</v>
      </c>
      <c r="J19" s="14" t="str">
        <f>K16</f>
        <v>４組１位</v>
      </c>
      <c r="K19" s="15" t="str">
        <f>J17</f>
        <v>５組１位</v>
      </c>
      <c r="L19" s="16" t="str">
        <f>M16</f>
        <v>４組２位</v>
      </c>
      <c r="M19" s="17" t="str">
        <f>L17</f>
        <v>５組２位</v>
      </c>
      <c r="N19" s="2"/>
    </row>
    <row r="20" spans="2:14" ht="19.5" customHeight="1">
      <c r="B20" s="38"/>
      <c r="C20" s="38"/>
      <c r="D20" s="38"/>
      <c r="E20" s="38"/>
      <c r="F20" s="38"/>
      <c r="G20" s="38"/>
      <c r="I20" s="52">
        <v>0.64583333333333337</v>
      </c>
      <c r="J20" s="14" t="str">
        <f>K17</f>
        <v>１組１位</v>
      </c>
      <c r="K20" s="15" t="str">
        <f>K18</f>
        <v>３組１位</v>
      </c>
      <c r="L20" s="16" t="str">
        <f>M17</f>
        <v>１組２位</v>
      </c>
      <c r="M20" s="17" t="str">
        <f>M18</f>
        <v>３組２位</v>
      </c>
      <c r="N20" s="2"/>
    </row>
    <row r="21" spans="2:14" ht="19.5" customHeight="1">
      <c r="I21" s="52">
        <v>0.66666666666666663</v>
      </c>
      <c r="J21" s="14" t="str">
        <f>J18</f>
        <v>２組１位</v>
      </c>
      <c r="K21" s="15" t="str">
        <f>K19</f>
        <v>５組１位</v>
      </c>
      <c r="L21" s="16" t="str">
        <f>L18</f>
        <v>２組２位</v>
      </c>
      <c r="M21" s="17" t="str">
        <f>M19</f>
        <v>５組２位</v>
      </c>
      <c r="N21" s="2"/>
    </row>
    <row r="22" spans="2:14" ht="19.5" customHeight="1">
      <c r="I22" s="52">
        <v>0.6875</v>
      </c>
      <c r="J22" s="14" t="str">
        <f>J19</f>
        <v>４組１位</v>
      </c>
      <c r="K22" s="15" t="str">
        <f>J20</f>
        <v>１組１位</v>
      </c>
      <c r="L22" s="16" t="str">
        <f>L19</f>
        <v>４組２位</v>
      </c>
      <c r="M22" s="17" t="str">
        <f>L20</f>
        <v>１組２位</v>
      </c>
      <c r="N22" s="2"/>
    </row>
    <row r="23" spans="2:14" ht="19.5" customHeight="1">
      <c r="I23" s="52">
        <v>0.70833333333333337</v>
      </c>
      <c r="J23" s="14" t="str">
        <f>K20</f>
        <v>３組１位</v>
      </c>
      <c r="K23" s="15" t="str">
        <f>K21</f>
        <v>５組１位</v>
      </c>
      <c r="L23" s="16" t="str">
        <f>M20</f>
        <v>３組２位</v>
      </c>
      <c r="M23" s="17" t="str">
        <f>M21</f>
        <v>５組２位</v>
      </c>
    </row>
    <row r="24" spans="2:14" ht="19.5" customHeight="1" thickBot="1">
      <c r="I24" s="54">
        <v>0.72916666666666663</v>
      </c>
      <c r="J24" s="27" t="str">
        <f>J21</f>
        <v>２組１位</v>
      </c>
      <c r="K24" s="28" t="str">
        <f>J22</f>
        <v>４組１位</v>
      </c>
      <c r="L24" s="18" t="str">
        <f>L21</f>
        <v>２組２位</v>
      </c>
      <c r="M24" s="19" t="str">
        <f>L22</f>
        <v>４組２位</v>
      </c>
    </row>
  </sheetData>
  <mergeCells count="4">
    <mergeCell ref="J4:K4"/>
    <mergeCell ref="L4:M4"/>
    <mergeCell ref="B1:G2"/>
    <mergeCell ref="I1:M2"/>
  </mergeCells>
  <phoneticPr fontId="1"/>
  <pageMargins left="0.7" right="0.7" top="0.75" bottom="0.75" header="0.3" footer="0.3"/>
  <pageSetup paperSize="9" scale="60" orientation="landscape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B6615-8DAB-48B6-9C38-B7340DA2D96A}">
  <sheetPr>
    <pageSetUpPr fitToPage="1"/>
  </sheetPr>
  <dimension ref="A1:AG69"/>
  <sheetViews>
    <sheetView topLeftCell="A39" zoomScale="60" zoomScaleNormal="60" workbookViewId="0">
      <selection activeCell="AG25" sqref="AG25"/>
    </sheetView>
  </sheetViews>
  <sheetFormatPr baseColWidth="10" defaultColWidth="9" defaultRowHeight="18.5" customHeight="1" outlineLevelRow="2" outlineLevelCol="1"/>
  <cols>
    <col min="1" max="1" width="17.5" style="66" customWidth="1"/>
    <col min="2" max="16" width="4.5" style="66" customWidth="1"/>
    <col min="17" max="21" width="4.5" style="66" hidden="1" customWidth="1" outlineLevel="1"/>
    <col min="22" max="22" width="0" style="66" hidden="1" customWidth="1" outlineLevel="1"/>
    <col min="23" max="23" width="5.5" style="66" customWidth="1" collapsed="1"/>
    <col min="24" max="30" width="5.5" style="66" customWidth="1"/>
    <col min="31" max="16384" width="9" style="66"/>
  </cols>
  <sheetData>
    <row r="1" spans="1:32" ht="17" customHeight="1">
      <c r="A1" s="228" t="s">
        <v>77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</row>
    <row r="2" spans="1:32" ht="17" customHeight="1">
      <c r="A2" s="228"/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</row>
    <row r="3" spans="1:32" customFormat="1" ht="3.5" customHeight="1" thickBot="1">
      <c r="A3" s="126"/>
      <c r="B3" s="127"/>
      <c r="C3" s="127"/>
      <c r="D3" s="67"/>
      <c r="E3" s="67"/>
      <c r="F3" s="67"/>
      <c r="G3" s="67"/>
      <c r="H3" s="67"/>
      <c r="I3" s="67"/>
      <c r="J3" s="67"/>
      <c r="K3" s="67"/>
      <c r="L3" s="68"/>
      <c r="M3" s="68"/>
      <c r="N3" s="68"/>
      <c r="O3" s="68"/>
      <c r="P3" s="68"/>
      <c r="Q3" s="69"/>
      <c r="R3" s="128"/>
      <c r="S3" s="128"/>
      <c r="T3" s="129"/>
      <c r="U3" s="129"/>
      <c r="V3" s="129"/>
      <c r="W3" s="129"/>
      <c r="X3" s="128"/>
      <c r="Y3" s="128"/>
      <c r="Z3" s="130"/>
      <c r="AA3" s="130"/>
      <c r="AB3" s="130"/>
      <c r="AC3" s="130"/>
      <c r="AD3" s="130"/>
      <c r="AE3" s="61"/>
    </row>
    <row r="4" spans="1:32" customFormat="1" ht="18.5" customHeight="1" thickBot="1">
      <c r="A4" s="100" t="s">
        <v>38</v>
      </c>
      <c r="B4" s="197" t="str">
        <f>IF(A5="","",A5)</f>
        <v>１組１位</v>
      </c>
      <c r="C4" s="197"/>
      <c r="D4" s="198"/>
      <c r="E4" s="199" t="str">
        <f>IF(A7="","",A7)</f>
        <v>２組１位</v>
      </c>
      <c r="F4" s="197"/>
      <c r="G4" s="198"/>
      <c r="H4" s="199" t="str">
        <f>IF(A9="","",A9)</f>
        <v>３組１位</v>
      </c>
      <c r="I4" s="197"/>
      <c r="J4" s="198"/>
      <c r="K4" s="199" t="str">
        <f>IF(A11="","",A11)</f>
        <v>４組１位</v>
      </c>
      <c r="L4" s="197"/>
      <c r="M4" s="198"/>
      <c r="N4" s="199" t="str">
        <f>IF(A13="","",A13)</f>
        <v>５組１位</v>
      </c>
      <c r="O4" s="197"/>
      <c r="P4" s="198"/>
      <c r="Q4" s="199" t="str">
        <f>IF(A15="","",A15)</f>
        <v/>
      </c>
      <c r="R4" s="197"/>
      <c r="S4" s="198"/>
      <c r="T4" s="199" t="str">
        <f>IF(A17="","",A17)</f>
        <v/>
      </c>
      <c r="U4" s="197"/>
      <c r="V4" s="198"/>
      <c r="W4" s="80" t="s">
        <v>63</v>
      </c>
      <c r="X4" s="80" t="s">
        <v>64</v>
      </c>
      <c r="Y4" s="80" t="s">
        <v>65</v>
      </c>
      <c r="Z4" s="81" t="s">
        <v>66</v>
      </c>
      <c r="AA4" s="80" t="s">
        <v>67</v>
      </c>
      <c r="AB4" s="80" t="s">
        <v>68</v>
      </c>
      <c r="AC4" s="80" t="s">
        <v>69</v>
      </c>
      <c r="AD4" s="82" t="s">
        <v>70</v>
      </c>
      <c r="AE4" s="61"/>
      <c r="AF4" s="62"/>
    </row>
    <row r="5" spans="1:32" customFormat="1" ht="18.5" customHeight="1">
      <c r="A5" s="205" t="str">
        <f>'U12（13日 順位決定）'!C4</f>
        <v>１組１位</v>
      </c>
      <c r="B5" s="168" t="s">
        <v>71</v>
      </c>
      <c r="C5" s="168"/>
      <c r="D5" s="181"/>
      <c r="E5" s="182" t="str">
        <f>IF(B7="○","●",IF(B7="●","○",IF(B7="","","△")))</f>
        <v/>
      </c>
      <c r="F5" s="172"/>
      <c r="G5" s="183"/>
      <c r="H5" s="182" t="str">
        <f>IF(B9="○","●",IF(B9="●","○",IF(B9="","","△")))</f>
        <v/>
      </c>
      <c r="I5" s="172"/>
      <c r="J5" s="183"/>
      <c r="K5" s="182" t="str">
        <f>IF(B11="○","●",IF(B11="●","○",IF(B11="","","△")))</f>
        <v/>
      </c>
      <c r="L5" s="172"/>
      <c r="M5" s="183"/>
      <c r="N5" s="182" t="str">
        <f>IF(B13="○","●",IF(B13="●","○",IF(B13="","","△")))</f>
        <v/>
      </c>
      <c r="O5" s="172"/>
      <c r="P5" s="183"/>
      <c r="Q5" s="182" t="str">
        <f>IF(B15="○","●",IF(B15="●","○",IF(B15="","","△")))</f>
        <v/>
      </c>
      <c r="R5" s="172"/>
      <c r="S5" s="173"/>
      <c r="T5" s="171" t="str">
        <f>IF(B17="○","●",IF(B17="●","○",IF(B17="","","△")))</f>
        <v/>
      </c>
      <c r="U5" s="172"/>
      <c r="V5" s="173"/>
      <c r="W5" s="166" t="str">
        <f>IF(COUNTIF(B5:V5,"")=20,"",COUNTIF(B5:V5,"○"))</f>
        <v/>
      </c>
      <c r="X5" s="166" t="str">
        <f>IF(COUNTIF(B5:V5,"")=20,"",COUNTIF(B5:V5,"●"))</f>
        <v/>
      </c>
      <c r="Y5" s="166" t="str">
        <f>IF(COUNTIF(B5:V5,"")=20,"",COUNTIF(B5:V5,"△"))</f>
        <v/>
      </c>
      <c r="Z5" s="165" t="str">
        <f>IF(W5="","",W5*3+Y5)</f>
        <v/>
      </c>
      <c r="AA5" s="166" t="str">
        <f>IF(COUNTIF(B5:V5,"")=20,"",IF(B6="",0,B6)+IF(E6="",0,E6)+IF(H6="",0,H6)+IF(K6="",0,K6)+IF(N6="",0,N6)+IF(Q6="",0,Q6)+IF(T6="",0,T6))</f>
        <v/>
      </c>
      <c r="AB5" s="166" t="str">
        <f>IF(COUNTIF(B5:V5,"")=20,"",IF(D6="",0,D6)+IF(G6="",0,G6)+IF(J6="",0,J6)+IF(M6="",0,M6)+IF(P6="",0,P6)+IF(S6="",0,S6)+IF(V6="",0,V6))</f>
        <v/>
      </c>
      <c r="AC5" s="166" t="str">
        <f>IF(COUNTIF(B5:V5,"")=20,"",AA5-AB5)</f>
        <v/>
      </c>
      <c r="AD5" s="200" t="str">
        <f>IF(COUNTIF(B5:V5,"")=20,"",RANK(AE5,$AE$5:$AE$18,0))</f>
        <v/>
      </c>
      <c r="AE5" s="149" t="str">
        <f>IF(COUNTIF(B5:V5,"")=20,"",IF(Z5="",0,Z5*10000)+AC5*500+AA5*10)</f>
        <v/>
      </c>
      <c r="AF5" s="61"/>
    </row>
    <row r="6" spans="1:32" customFormat="1" ht="18.5" customHeight="1">
      <c r="A6" s="203"/>
      <c r="B6" s="138"/>
      <c r="C6" s="138"/>
      <c r="D6" s="139"/>
      <c r="E6" s="85" t="str">
        <f>IF(D8="","",D8)</f>
        <v/>
      </c>
      <c r="F6" s="86" t="s">
        <v>72</v>
      </c>
      <c r="G6" s="85" t="str">
        <f>IF(B8="","",B8)</f>
        <v/>
      </c>
      <c r="H6" s="87" t="str">
        <f>IF(D10="","",D10)</f>
        <v/>
      </c>
      <c r="I6" s="86" t="s">
        <v>72</v>
      </c>
      <c r="J6" s="88" t="str">
        <f>IF(B10="","",B10)</f>
        <v/>
      </c>
      <c r="K6" s="85" t="str">
        <f>IF(D12="","",D12)</f>
        <v/>
      </c>
      <c r="L6" s="86" t="s">
        <v>72</v>
      </c>
      <c r="M6" s="88" t="str">
        <f>IF(B12="","",B12)</f>
        <v/>
      </c>
      <c r="N6" s="85" t="str">
        <f>IF(D14="","",D14)</f>
        <v/>
      </c>
      <c r="O6" s="86" t="s">
        <v>72</v>
      </c>
      <c r="P6" s="88" t="str">
        <f>IF(B14="","",B14)</f>
        <v/>
      </c>
      <c r="Q6" s="85" t="str">
        <f>IF(D16="","",D16)</f>
        <v/>
      </c>
      <c r="R6" s="86" t="s">
        <v>72</v>
      </c>
      <c r="S6" s="88" t="str">
        <f>IF(B16="","",B16)</f>
        <v/>
      </c>
      <c r="T6" s="85" t="str">
        <f>IF(D18="","",D18)</f>
        <v/>
      </c>
      <c r="U6" s="86" t="s">
        <v>72</v>
      </c>
      <c r="V6" s="88" t="str">
        <f>IF(B18="","",B18)</f>
        <v/>
      </c>
      <c r="W6" s="146"/>
      <c r="X6" s="146"/>
      <c r="Y6" s="146"/>
      <c r="Z6" s="148"/>
      <c r="AA6" s="146"/>
      <c r="AB6" s="146"/>
      <c r="AC6" s="146"/>
      <c r="AD6" s="201"/>
      <c r="AE6" s="149"/>
      <c r="AF6" s="61"/>
    </row>
    <row r="7" spans="1:32" customFormat="1" ht="18.5" customHeight="1">
      <c r="A7" s="202" t="str">
        <f>'U12（13日 順位決定）'!D4</f>
        <v>２組１位</v>
      </c>
      <c r="B7" s="151" t="str">
        <f>IF(B8&gt;D8,"○",IF(B8&lt;D8,"●",IF(B8="","","△")))</f>
        <v/>
      </c>
      <c r="C7" s="151"/>
      <c r="D7" s="152"/>
      <c r="E7" s="153" t="s">
        <v>71</v>
      </c>
      <c r="F7" s="136"/>
      <c r="G7" s="137"/>
      <c r="H7" s="140" t="str">
        <f>IF(E9="○","●",IF(E9="●","○",IF(E9="","","△")))</f>
        <v/>
      </c>
      <c r="I7" s="141"/>
      <c r="J7" s="142"/>
      <c r="K7" s="140" t="str">
        <f>IF(E11="○","●",IF(E11="●","○",IF(E11="","","△")))</f>
        <v/>
      </c>
      <c r="L7" s="141"/>
      <c r="M7" s="142"/>
      <c r="N7" s="140" t="str">
        <f>IF(E13="○","●",IF(E13="●","○",IF(E13="","","△")))</f>
        <v/>
      </c>
      <c r="O7" s="141"/>
      <c r="P7" s="142"/>
      <c r="Q7" s="140" t="str">
        <f>IF(E15="○","●",IF(E15="●","○",IF(E15="","","△")))</f>
        <v/>
      </c>
      <c r="R7" s="141"/>
      <c r="S7" s="143"/>
      <c r="T7" s="144" t="str">
        <f>IF(E17="○","●",IF(E17="●","○",IF(E17="","","△")))</f>
        <v/>
      </c>
      <c r="U7" s="141"/>
      <c r="V7" s="143"/>
      <c r="W7" s="155" t="str">
        <f>IF(COUNTIF(B7:V7,"")=20,"",COUNTIF(B7:V7,"○"))</f>
        <v/>
      </c>
      <c r="X7" s="145" t="str">
        <f>IF(COUNTIF(B7:V7,"")=20,"",COUNTIF(B7:V7,"●"))</f>
        <v/>
      </c>
      <c r="Y7" s="155" t="str">
        <f>IF(COUNTIF(B7:V7,"")=20,"",COUNTIF(B7:V7,"△"))</f>
        <v/>
      </c>
      <c r="Z7" s="156" t="str">
        <f>IF(W7="","",W7*3+Y7)</f>
        <v/>
      </c>
      <c r="AA7" s="155" t="str">
        <f>IF(COUNTIF(B7:V7,"")=20,"",IF(B8="",0,B8)+IF(E8="",0,E8)+IF(H8="",0,H8)+IF(K8="",0,K8)+IF(N8="",0,N8)+IF(Q8="",0,Q8)+IF(T8="",0,T8))</f>
        <v/>
      </c>
      <c r="AB7" s="155" t="str">
        <f>IF(COUNTIF(B7:V7,"")=20,"",IF(D8="",0,D8)+IF(G8="",0,G8)+IF(J8="",0,J8)+IF(M8="",0,M8)+IF(P8="",0,P8)+IF(S8="",0,S8)+IF(V8="",0,V8))</f>
        <v/>
      </c>
      <c r="AC7" s="155" t="str">
        <f>IF(COUNTIF(B7:V7,"")=20,"",AA7-AB7)</f>
        <v/>
      </c>
      <c r="AD7" s="204" t="str">
        <f>IF(COUNTIF(B7:V7,"")=20,"",RANK(AE7,$AE$5:$AE$18,0))</f>
        <v/>
      </c>
      <c r="AE7" s="149" t="str">
        <f>IF(COUNTIF(B7:V7,"")=20,"",IF(Z7="",0,Z7*10000)+AC7*500+AA7*10)</f>
        <v/>
      </c>
      <c r="AF7" s="61"/>
    </row>
    <row r="8" spans="1:32" customFormat="1" ht="18.5" customHeight="1">
      <c r="A8" s="203"/>
      <c r="B8" s="84"/>
      <c r="C8" s="86" t="s">
        <v>72</v>
      </c>
      <c r="D8" s="89"/>
      <c r="E8" s="154"/>
      <c r="F8" s="138"/>
      <c r="G8" s="139"/>
      <c r="H8" s="85" t="str">
        <f>IF(G10="","",G10)</f>
        <v/>
      </c>
      <c r="I8" s="86" t="s">
        <v>72</v>
      </c>
      <c r="J8" s="88" t="str">
        <f>IF(E10="","",E10)</f>
        <v/>
      </c>
      <c r="K8" s="85" t="str">
        <f>IF(G12="","",G12)</f>
        <v/>
      </c>
      <c r="L8" s="86" t="s">
        <v>72</v>
      </c>
      <c r="M8" s="88" t="str">
        <f>IF(E12="","",E12)</f>
        <v/>
      </c>
      <c r="N8" s="85" t="str">
        <f>IF(G14="","",G14)</f>
        <v/>
      </c>
      <c r="O8" s="86" t="s">
        <v>72</v>
      </c>
      <c r="P8" s="88" t="str">
        <f>IF(E14="","",E14)</f>
        <v/>
      </c>
      <c r="Q8" s="85" t="str">
        <f>IF(G16="","",G16)</f>
        <v/>
      </c>
      <c r="R8" s="86" t="s">
        <v>72</v>
      </c>
      <c r="S8" s="88" t="str">
        <f>IF(E16="","",E16)</f>
        <v/>
      </c>
      <c r="T8" s="85" t="str">
        <f>IF(G18="","",G18)</f>
        <v/>
      </c>
      <c r="U8" s="86" t="s">
        <v>72</v>
      </c>
      <c r="V8" s="88" t="str">
        <f>IF(E18="","",E18)</f>
        <v/>
      </c>
      <c r="W8" s="146"/>
      <c r="X8" s="146"/>
      <c r="Y8" s="146"/>
      <c r="Z8" s="148"/>
      <c r="AA8" s="146"/>
      <c r="AB8" s="146"/>
      <c r="AC8" s="146"/>
      <c r="AD8" s="201"/>
      <c r="AE8" s="149"/>
      <c r="AF8" s="61"/>
    </row>
    <row r="9" spans="1:32" customFormat="1" ht="18.5" customHeight="1">
      <c r="A9" s="202" t="str">
        <f>'U12（13日 順位決定）'!E4</f>
        <v>３組１位</v>
      </c>
      <c r="B9" s="151" t="str">
        <f>IF(B10&gt;D10,"○",IF(B10&lt;D10,"●",IF(B10="","","△")))</f>
        <v/>
      </c>
      <c r="C9" s="151"/>
      <c r="D9" s="152"/>
      <c r="E9" s="157" t="str">
        <f>IF(E10&gt;G10,"○",IF(E10&lt;G10,"●",IF(E10="","","△")))</f>
        <v/>
      </c>
      <c r="F9" s="151"/>
      <c r="G9" s="152"/>
      <c r="H9" s="153" t="s">
        <v>71</v>
      </c>
      <c r="I9" s="136"/>
      <c r="J9" s="137"/>
      <c r="K9" s="140" t="str">
        <f>IF(H11="○","●",IF(H11="●","○",IF(H11="","","△")))</f>
        <v/>
      </c>
      <c r="L9" s="141"/>
      <c r="M9" s="142"/>
      <c r="N9" s="140" t="str">
        <f>IF(H13="○","●",IF(H13="●","○",IF(H13="","","△")))</f>
        <v/>
      </c>
      <c r="O9" s="141"/>
      <c r="P9" s="142"/>
      <c r="Q9" s="140" t="str">
        <f>IF(H15="○","●",IF(H15="●","○",IF(H15="","","△")))</f>
        <v/>
      </c>
      <c r="R9" s="141"/>
      <c r="S9" s="143"/>
      <c r="T9" s="144" t="str">
        <f>IF(H17="○","●",IF(H17="●","○",IF(H17="","","△")))</f>
        <v/>
      </c>
      <c r="U9" s="141"/>
      <c r="V9" s="143"/>
      <c r="W9" s="155" t="str">
        <f>IF(COUNTIF(B9:V9,"")=20,"",COUNTIF(B9:V9,"○"))</f>
        <v/>
      </c>
      <c r="X9" s="145" t="str">
        <f>IF(COUNTIF(B9:V9,"")=20,"",COUNTIF(B9:V9,"●"))</f>
        <v/>
      </c>
      <c r="Y9" s="155" t="str">
        <f>IF(COUNTIF(B9:V9,"")=20,"",COUNTIF(B9:V9,"△"))</f>
        <v/>
      </c>
      <c r="Z9" s="156" t="str">
        <f>IF(W9="","",W9*3+Y9)</f>
        <v/>
      </c>
      <c r="AA9" s="155" t="str">
        <f>IF(COUNTIF(B9:V9,"")=20,"",IF(B10="",0,B10)+IF(E10="",0,E10)+IF(H10="",0,H10)+IF(K10="",0,K10)+IF(N10="",0,N10)+IF(Q10="",0,Q10)+IF(T10="",0,T10))</f>
        <v/>
      </c>
      <c r="AB9" s="155" t="str">
        <f>IF(COUNTIF(B9:V9,"")=20,"",IF(D10="",0,D10)+IF(G10="",0,G10)+IF(J10="",0,J10)+IF(M10="",0,M10)+IF(P10="",0,P10)+IF(S10="",0,S10)+IF(V10="",0,V10))</f>
        <v/>
      </c>
      <c r="AC9" s="155" t="str">
        <f>IF(COUNTIF(B9:V9,"")=20,"",AA9-AB9)</f>
        <v/>
      </c>
      <c r="AD9" s="204" t="str">
        <f>IF(COUNTIF(B9:V9,"")=20,"",RANK(AE9,$AE$5:$AE$18,0))</f>
        <v/>
      </c>
      <c r="AE9" s="149" t="str">
        <f>IF(COUNTIF(B9:V9,"")=20,"",IF(Z9="",0,Z9*10000)+AC9*500+AA9*10)</f>
        <v/>
      </c>
      <c r="AF9" s="61"/>
    </row>
    <row r="10" spans="1:32" customFormat="1" ht="18.5" customHeight="1">
      <c r="A10" s="203"/>
      <c r="B10" s="84"/>
      <c r="C10" s="86" t="s">
        <v>72</v>
      </c>
      <c r="D10" s="89"/>
      <c r="E10" s="84"/>
      <c r="F10" s="86" t="s">
        <v>72</v>
      </c>
      <c r="G10" s="89"/>
      <c r="H10" s="154"/>
      <c r="I10" s="138"/>
      <c r="J10" s="139"/>
      <c r="K10" s="85" t="str">
        <f>IF(J12="","",J12)</f>
        <v/>
      </c>
      <c r="L10" s="86" t="s">
        <v>72</v>
      </c>
      <c r="M10" s="88" t="str">
        <f>IF(H12="","",H12)</f>
        <v/>
      </c>
      <c r="N10" s="85" t="str">
        <f>IF(J14="","",J14)</f>
        <v/>
      </c>
      <c r="O10" s="86" t="s">
        <v>72</v>
      </c>
      <c r="P10" s="88" t="str">
        <f>IF(H14="","",H14)</f>
        <v/>
      </c>
      <c r="Q10" s="85" t="str">
        <f>IF(J16="","",J16)</f>
        <v/>
      </c>
      <c r="R10" s="86" t="s">
        <v>72</v>
      </c>
      <c r="S10" s="88" t="str">
        <f>IF(H16="","",H16)</f>
        <v/>
      </c>
      <c r="T10" s="85" t="str">
        <f>IF(J18="","",J18)</f>
        <v/>
      </c>
      <c r="U10" s="86" t="s">
        <v>72</v>
      </c>
      <c r="V10" s="88" t="str">
        <f>IF(H18="","",H18)</f>
        <v/>
      </c>
      <c r="W10" s="146"/>
      <c r="X10" s="146"/>
      <c r="Y10" s="146"/>
      <c r="Z10" s="148"/>
      <c r="AA10" s="146"/>
      <c r="AB10" s="146"/>
      <c r="AC10" s="146"/>
      <c r="AD10" s="201"/>
      <c r="AE10" s="149"/>
      <c r="AF10" s="61"/>
    </row>
    <row r="11" spans="1:32" customFormat="1" ht="18.5" customHeight="1">
      <c r="A11" s="202" t="str">
        <f>'U12（13日 順位決定）'!F4</f>
        <v>４組１位</v>
      </c>
      <c r="B11" s="151" t="str">
        <f>IF(B12&gt;D12,"○",IF(B12&lt;D12,"●",IF(B12="","","△")))</f>
        <v/>
      </c>
      <c r="C11" s="151"/>
      <c r="D11" s="152"/>
      <c r="E11" s="157" t="str">
        <f>IF(E12&gt;G12,"○",IF(E12&lt;G12,"●",IF(E12="","","△")))</f>
        <v/>
      </c>
      <c r="F11" s="151"/>
      <c r="G11" s="152"/>
      <c r="H11" s="157" t="str">
        <f>IF(H12&gt;J12,"○",IF(H12&lt;J12,"●",IF(H12="","","△")))</f>
        <v/>
      </c>
      <c r="I11" s="151"/>
      <c r="J11" s="152"/>
      <c r="K11" s="153" t="s">
        <v>71</v>
      </c>
      <c r="L11" s="136"/>
      <c r="M11" s="137"/>
      <c r="N11" s="140" t="str">
        <f>IF(K13="○","●",IF(K13="●","○",IF(K13="","","△")))</f>
        <v/>
      </c>
      <c r="O11" s="141"/>
      <c r="P11" s="142"/>
      <c r="Q11" s="140" t="str">
        <f>IF(K15="○","●",IF(K15="●","○",IF(K15="","","△")))</f>
        <v/>
      </c>
      <c r="R11" s="141"/>
      <c r="S11" s="143"/>
      <c r="T11" s="144" t="str">
        <f>IF(K17="○","●",IF(K17="●","○",IF(K17="","","△")))</f>
        <v/>
      </c>
      <c r="U11" s="141"/>
      <c r="V11" s="143"/>
      <c r="W11" s="155" t="str">
        <f>IF(COUNTIF(B11:V11,"")=20,"",COUNTIF(B11:V11,"○"))</f>
        <v/>
      </c>
      <c r="X11" s="145" t="str">
        <f>IF(COUNTIF(B11:V11,"")=20,"",COUNTIF(B11:V11,"●"))</f>
        <v/>
      </c>
      <c r="Y11" s="155" t="str">
        <f>IF(COUNTIF(B11:V11,"")=20,"",COUNTIF(B11:V11,"△"))</f>
        <v/>
      </c>
      <c r="Z11" s="156" t="str">
        <f>IF(W11="","",W11*3+Y11)</f>
        <v/>
      </c>
      <c r="AA11" s="155" t="str">
        <f>IF(COUNTIF(B11:V11,"")=20,"",IF(B12="",0,B12)+IF(E12="",0,E12)+IF(H12="",0,H12)+IF(K12="",0,K12)+IF(N12="",0,N12)+IF(Q12="",0,Q12)+IF(T12="",0,T12))</f>
        <v/>
      </c>
      <c r="AB11" s="155" t="str">
        <f>IF(COUNTIF(B11:V11,"")=20,"",IF(D12="",0,D12)+IF(G12="",0,G12)+IF(J12="",0,J12)+IF(M12="",0,M12)+IF(P12="",0,P12)+IF(S12="",0,S12)+IF(V12="",0,V12))</f>
        <v/>
      </c>
      <c r="AC11" s="155" t="str">
        <f>IF(COUNTIF(B11:V11,"")=20,"",AA11-AB11)</f>
        <v/>
      </c>
      <c r="AD11" s="204" t="str">
        <f>IF(COUNTIF(B11:V11,"")=20,"",RANK(AE11,$AE$5:$AE$18,0))</f>
        <v/>
      </c>
      <c r="AE11" s="149" t="str">
        <f>IF(COUNTIF(B11:V11,"")=20,"",IF(Z11="",0,Z11*10000)+AC11*500+AA11*10)</f>
        <v/>
      </c>
      <c r="AF11" s="61"/>
    </row>
    <row r="12" spans="1:32" customFormat="1" ht="18.5" customHeight="1">
      <c r="A12" s="203"/>
      <c r="B12" s="84"/>
      <c r="C12" s="86" t="s">
        <v>72</v>
      </c>
      <c r="D12" s="89"/>
      <c r="E12" s="84"/>
      <c r="F12" s="86" t="s">
        <v>72</v>
      </c>
      <c r="G12" s="89"/>
      <c r="H12" s="84"/>
      <c r="I12" s="86" t="s">
        <v>72</v>
      </c>
      <c r="J12" s="89"/>
      <c r="K12" s="154"/>
      <c r="L12" s="138"/>
      <c r="M12" s="139"/>
      <c r="N12" s="85" t="str">
        <f>IF(M14="","",M14)</f>
        <v/>
      </c>
      <c r="O12" s="86" t="s">
        <v>72</v>
      </c>
      <c r="P12" s="88" t="str">
        <f>IF(K14="","",K14)</f>
        <v/>
      </c>
      <c r="Q12" s="85" t="str">
        <f>IF(M16="","",M16)</f>
        <v/>
      </c>
      <c r="R12" s="86" t="s">
        <v>72</v>
      </c>
      <c r="S12" s="88" t="str">
        <f>IF($K$16="","",$K$16)</f>
        <v/>
      </c>
      <c r="T12" s="85" t="str">
        <f>IF(M18="","",M18)</f>
        <v/>
      </c>
      <c r="U12" s="86" t="s">
        <v>72</v>
      </c>
      <c r="V12" s="88" t="str">
        <f>IF(K18="","",K18)</f>
        <v/>
      </c>
      <c r="W12" s="146"/>
      <c r="X12" s="146"/>
      <c r="Y12" s="146"/>
      <c r="Z12" s="148"/>
      <c r="AA12" s="146"/>
      <c r="AB12" s="146"/>
      <c r="AC12" s="146"/>
      <c r="AD12" s="201"/>
      <c r="AE12" s="149"/>
      <c r="AF12" s="61"/>
    </row>
    <row r="13" spans="1:32" customFormat="1" ht="18.5" customHeight="1">
      <c r="A13" s="202" t="str">
        <f>'U12（13日 順位決定）'!G4</f>
        <v>５組１位</v>
      </c>
      <c r="B13" s="151" t="str">
        <f>IF(B14&gt;D14,"○",IF(B14&lt;D14,"●",IF(B14="","","△")))</f>
        <v/>
      </c>
      <c r="C13" s="151"/>
      <c r="D13" s="152"/>
      <c r="E13" s="157" t="str">
        <f>IF(E14&gt;G14,"○",IF(E14&lt;G14,"●",IF(E14="","","△")))</f>
        <v/>
      </c>
      <c r="F13" s="151"/>
      <c r="G13" s="152"/>
      <c r="H13" s="157" t="str">
        <f>IF(H14&gt;J14,"○",IF(H14&lt;J14,"●",IF(H14="","","△")))</f>
        <v/>
      </c>
      <c r="I13" s="151"/>
      <c r="J13" s="152"/>
      <c r="K13" s="157" t="str">
        <f>IF(K14&gt;M14,"○",IF(K14&lt;M14,"●",IF(K14="","","△")))</f>
        <v/>
      </c>
      <c r="L13" s="151"/>
      <c r="M13" s="152"/>
      <c r="N13" s="153" t="s">
        <v>71</v>
      </c>
      <c r="O13" s="136"/>
      <c r="P13" s="137"/>
      <c r="Q13" s="164" t="str">
        <f>IF(N15="○","●",IF(N15="●","○",IF(N15="","","△")))</f>
        <v/>
      </c>
      <c r="R13" s="151"/>
      <c r="S13" s="152"/>
      <c r="T13" s="157" t="str">
        <f>IF(N17="○","●",IF(N17="●","○",IF(N17="","","△")))</f>
        <v/>
      </c>
      <c r="U13" s="151"/>
      <c r="V13" s="152"/>
      <c r="W13" s="155" t="str">
        <f>IF(COUNTIF(B13:V13,"")=20,"",COUNTIF(B13:V13,"○"))</f>
        <v/>
      </c>
      <c r="X13" s="145" t="str">
        <f>IF(COUNTIF(B13:V13,"")=20,"",COUNTIF(B13:V13,"●"))</f>
        <v/>
      </c>
      <c r="Y13" s="155" t="str">
        <f>IF(COUNTIF(B13:V13,"")=20,"",COUNTIF(B13:V13,"△"))</f>
        <v/>
      </c>
      <c r="Z13" s="156" t="str">
        <f>IF(W13="","",W13*3+Y13)</f>
        <v/>
      </c>
      <c r="AA13" s="155" t="str">
        <f>IF(COUNTIF(B13:V13,"")=20,"",IF(B14="",0,B14)+IF(E14="",0,E14)+IF(H14="",0,H14)+IF(K14="",0,K14)+IF(N14="",0,N14)+IF(Q14="",0,Q14)+IF(T14="",0,T14))</f>
        <v/>
      </c>
      <c r="AB13" s="155" t="str">
        <f>IF(COUNTIF(B13:V13,"")=20,"",IF(D14="",0,D14)+IF(G14="",0,G14)+IF(J14="",0,J14)+IF(M14="",0,M14)+IF(P14="",0,P14)+IF(S14="",0,S14)+IF(V14="",0,V14))</f>
        <v/>
      </c>
      <c r="AC13" s="155" t="str">
        <f>IF(COUNTIF(B13:V13,"")=20,"",AA13-AB13)</f>
        <v/>
      </c>
      <c r="AD13" s="204" t="str">
        <f>IF(COUNTIF(B13:V13,"")=20,"",RANK(AE13,$AE$5:$AE$18,0))</f>
        <v/>
      </c>
      <c r="AE13" s="149" t="str">
        <f>IF(COUNTIF(B13:V13,"")=20,"",IF(Z13="",0,Z13*10000)+AC13*500+AA13*10)</f>
        <v/>
      </c>
      <c r="AF13" s="61"/>
    </row>
    <row r="14" spans="1:32" customFormat="1" ht="18.5" customHeight="1" thickBot="1">
      <c r="A14" s="211"/>
      <c r="B14" s="95"/>
      <c r="C14" s="96" t="s">
        <v>72</v>
      </c>
      <c r="D14" s="97"/>
      <c r="E14" s="95"/>
      <c r="F14" s="96" t="s">
        <v>72</v>
      </c>
      <c r="G14" s="97"/>
      <c r="H14" s="95"/>
      <c r="I14" s="96" t="s">
        <v>72</v>
      </c>
      <c r="J14" s="97"/>
      <c r="K14" s="95"/>
      <c r="L14" s="96" t="s">
        <v>72</v>
      </c>
      <c r="M14" s="97"/>
      <c r="N14" s="212"/>
      <c r="O14" s="213"/>
      <c r="P14" s="214"/>
      <c r="Q14" s="98" t="str">
        <f>IF(P16="","",P16)</f>
        <v/>
      </c>
      <c r="R14" s="96" t="s">
        <v>72</v>
      </c>
      <c r="S14" s="99" t="str">
        <f>IF(N16="","",N16)</f>
        <v/>
      </c>
      <c r="T14" s="98" t="str">
        <f>IF(P18="","",P18)</f>
        <v/>
      </c>
      <c r="U14" s="96" t="s">
        <v>72</v>
      </c>
      <c r="V14" s="99" t="str">
        <f>IF(N18="","",N18)</f>
        <v/>
      </c>
      <c r="W14" s="206"/>
      <c r="X14" s="206"/>
      <c r="Y14" s="206"/>
      <c r="Z14" s="208"/>
      <c r="AA14" s="206"/>
      <c r="AB14" s="206"/>
      <c r="AC14" s="206"/>
      <c r="AD14" s="207"/>
      <c r="AE14" s="149"/>
      <c r="AF14" s="61"/>
    </row>
    <row r="15" spans="1:32" customFormat="1" ht="18.5" hidden="1" customHeight="1" outlineLevel="1">
      <c r="A15" s="209"/>
      <c r="B15" s="161" t="str">
        <f>IF(B16&gt;D16,"○",IF(B16&lt;D16,"●",IF(B16="","","△")))</f>
        <v/>
      </c>
      <c r="C15" s="162"/>
      <c r="D15" s="163"/>
      <c r="E15" s="161" t="str">
        <f>IF(E16&gt;G16,"○",IF(E16&lt;G16,"●",IF(E16="","","△")))</f>
        <v/>
      </c>
      <c r="F15" s="162"/>
      <c r="G15" s="163"/>
      <c r="H15" s="161" t="str">
        <f>IF(H16&gt;J16,"○",IF(H16&lt;J16,"●",IF(H16="","","△")))</f>
        <v/>
      </c>
      <c r="I15" s="162"/>
      <c r="J15" s="163"/>
      <c r="K15" s="161" t="str">
        <f>IF(K16&gt;M16,"○",IF(K16&lt;M16,"●",IF(K16="","","△")))</f>
        <v/>
      </c>
      <c r="L15" s="162"/>
      <c r="M15" s="163"/>
      <c r="N15" s="161" t="str">
        <f>IF(N16&gt;P16,"○",IF(N16&lt;P16,"●",IF(N16="","","△")))</f>
        <v/>
      </c>
      <c r="O15" s="162"/>
      <c r="P15" s="163"/>
      <c r="Q15" s="167" t="s">
        <v>71</v>
      </c>
      <c r="R15" s="168"/>
      <c r="S15" s="169"/>
      <c r="T15" s="171" t="str">
        <f>IF(Q17="○","●",IF(Q17="●","○",IF(Q17="","","△")))</f>
        <v/>
      </c>
      <c r="U15" s="172"/>
      <c r="V15" s="173"/>
      <c r="W15" s="166" t="str">
        <f>IF(COUNTIF(B15:V15,"")=20,"",COUNTIF(B15:V15,"○"))</f>
        <v/>
      </c>
      <c r="X15" s="166" t="str">
        <f>IF(COUNTIF(B15:V15,"")=20,"",COUNTIF(B15:V15,"●"))</f>
        <v/>
      </c>
      <c r="Y15" s="166" t="str">
        <f>IF(COUNTIF(B15:V15,"")=20,"",COUNTIF(B15:V15,"△"))</f>
        <v/>
      </c>
      <c r="Z15" s="165" t="str">
        <f>IF(W15="","",W15*3+Y15)</f>
        <v/>
      </c>
      <c r="AA15" s="166" t="str">
        <f>IF(COUNTIF(B15:V15,"")=20,"",IF(B16="",0,B16)+IF(E16="",0,E16)+IF(H16="",0,H16)+IF(K16="",0,K16)+IF(N16="",0,N16)+IF(Q16="",0,Q16)+IF(T16="",0,T16))</f>
        <v/>
      </c>
      <c r="AB15" s="166" t="str">
        <f>IF(COUNTIF(B15:V15,"")=20,"",IF(D16="",0,D16)+IF(G16="",0,G16)+IF(J16="",0,J16)+IF(M16="",0,M16)+IF(P16="",0,P16)+IF(S16="",0,S16)+IF(V16="",0,V16))</f>
        <v/>
      </c>
      <c r="AC15" s="166" t="str">
        <f>IF(COUNTIF(B15:V15,"")=20,"",AA15-AB15)</f>
        <v/>
      </c>
      <c r="AD15" s="165" t="str">
        <f>IF(COUNTIF(B15:V15,"")=20,"",RANK(AE15,$AE$5:$AE$18,0))</f>
        <v/>
      </c>
      <c r="AE15" s="186" t="str">
        <f>IF(COUNTIF(B15:V15,"")=20,"",IF(Z15="",0,Z15*10000)+AC15*500+AA15*10)</f>
        <v/>
      </c>
      <c r="AF15" s="61"/>
    </row>
    <row r="16" spans="1:32" customFormat="1" ht="18.5" hidden="1" customHeight="1" outlineLevel="1">
      <c r="A16" s="210"/>
      <c r="B16" s="84"/>
      <c r="C16" s="86" t="s">
        <v>72</v>
      </c>
      <c r="D16" s="89"/>
      <c r="E16" s="84"/>
      <c r="F16" s="86" t="s">
        <v>72</v>
      </c>
      <c r="G16" s="89"/>
      <c r="H16" s="84"/>
      <c r="I16" s="86" t="s">
        <v>72</v>
      </c>
      <c r="J16" s="89"/>
      <c r="K16" s="84"/>
      <c r="L16" s="86" t="s">
        <v>72</v>
      </c>
      <c r="M16" s="89"/>
      <c r="N16" s="84"/>
      <c r="O16" s="86" t="s">
        <v>72</v>
      </c>
      <c r="P16" s="89"/>
      <c r="Q16" s="154"/>
      <c r="R16" s="138"/>
      <c r="S16" s="170"/>
      <c r="T16" s="85" t="str">
        <f>IF(S18="","",S18)</f>
        <v/>
      </c>
      <c r="U16" s="86" t="s">
        <v>72</v>
      </c>
      <c r="V16" s="88" t="str">
        <f>IF(Q18="","",Q18)</f>
        <v/>
      </c>
      <c r="W16" s="146"/>
      <c r="X16" s="146"/>
      <c r="Y16" s="146"/>
      <c r="Z16" s="148"/>
      <c r="AA16" s="146"/>
      <c r="AB16" s="146"/>
      <c r="AC16" s="146"/>
      <c r="AD16" s="148"/>
      <c r="AE16" s="186"/>
      <c r="AF16" s="61"/>
    </row>
    <row r="17" spans="1:33" customFormat="1" ht="18.5" hidden="1" customHeight="1" outlineLevel="1">
      <c r="A17" s="215"/>
      <c r="B17" s="157" t="str">
        <f>IF(B18&gt;D18,"○",IF(B18&lt;D18,"●",IF(B18="","","△")))</f>
        <v/>
      </c>
      <c r="C17" s="151"/>
      <c r="D17" s="152"/>
      <c r="E17" s="157" t="str">
        <f>IF(E18&gt;G18,"○",IF(E18&lt;G18,"●",IF(E18="","","△")))</f>
        <v/>
      </c>
      <c r="F17" s="151"/>
      <c r="G17" s="152"/>
      <c r="H17" s="157" t="str">
        <f>IF(H18&gt;J18,"○",IF(H18&lt;J18,"●",IF(H18="","","△")))</f>
        <v/>
      </c>
      <c r="I17" s="151"/>
      <c r="J17" s="152"/>
      <c r="K17" s="157" t="str">
        <f>IF(K18&gt;M18,"○",IF(K18&lt;M18,"●",IF(K18="","","△")))</f>
        <v/>
      </c>
      <c r="L17" s="151"/>
      <c r="M17" s="152"/>
      <c r="N17" s="157" t="str">
        <f>IF(N18&gt;P18,"○",IF(N18&lt;P18,"●",IF(N18="","","△")))</f>
        <v/>
      </c>
      <c r="O17" s="151"/>
      <c r="P17" s="152"/>
      <c r="Q17" s="157" t="str">
        <f>IF(Q18&gt;S18,"○",IF(Q18&lt;S18,"●",IF(Q18="","","△")))</f>
        <v/>
      </c>
      <c r="R17" s="151"/>
      <c r="S17" s="152"/>
      <c r="T17" s="153" t="s">
        <v>71</v>
      </c>
      <c r="U17" s="136"/>
      <c r="V17" s="174"/>
      <c r="W17" s="155" t="str">
        <f>IF(COUNTIF(B17:V17,"")=20,"",COUNTIF(B17:V17,"○"))</f>
        <v/>
      </c>
      <c r="X17" s="145" t="str">
        <f>IF(COUNTIF(B17:V17,"")=20,"",COUNTIF(B17:V17,"●"))</f>
        <v/>
      </c>
      <c r="Y17" s="155" t="str">
        <f>IF(COUNTIF(B17:V17,"")=20,"",COUNTIF(B17:V17,"△"))</f>
        <v/>
      </c>
      <c r="Z17" s="156" t="str">
        <f>IF(W17="","",W17*3+Y17)</f>
        <v/>
      </c>
      <c r="AA17" s="155" t="str">
        <f>IF(COUNTIF(B17:V17,"")=20,"",IF(B18="",0,B18)+IF(E18="",0,E18)+IF(H18="",0,H18)+IF(K18="",0,K18)+IF(N18="",0,N18)+IF(Q18="",0,Q18)+IF(T18="",0,T18))</f>
        <v/>
      </c>
      <c r="AB17" s="155" t="str">
        <f>IF(COUNTIF(B17:V17,"")=20,"",IF(D18="",0,D18)+IF(G18="",0,G18)+IF(J18="",0,J18)+IF(M18="",0,M18)+IF(P18="",0,P18)+IF(S18="",0,S18)+IF(V18="",0,V18))</f>
        <v/>
      </c>
      <c r="AC17" s="155" t="str">
        <f>IF(COUNTIF(B17:V17,"")=20,"",AA17-AB17)</f>
        <v/>
      </c>
      <c r="AD17" s="156" t="str">
        <f>IF(COUNTIF(B17:V17,"")=20,"",RANK(AE17,$AE$5:$AE$18,0))</f>
        <v/>
      </c>
      <c r="AE17" s="186" t="str">
        <f>IF(COUNTIF(B17:V17,"")=20,"",IF(Z17="",0,Z17*10000)+AC17*500+AA17*10)</f>
        <v/>
      </c>
      <c r="AF17" s="61"/>
    </row>
    <row r="18" spans="1:33" customFormat="1" ht="18.5" hidden="1" customHeight="1" outlineLevel="1">
      <c r="A18" s="210"/>
      <c r="B18" s="84"/>
      <c r="C18" s="86" t="s">
        <v>72</v>
      </c>
      <c r="D18" s="89"/>
      <c r="E18" s="84"/>
      <c r="F18" s="86" t="s">
        <v>72</v>
      </c>
      <c r="G18" s="89"/>
      <c r="H18" s="84"/>
      <c r="I18" s="86" t="s">
        <v>72</v>
      </c>
      <c r="J18" s="89"/>
      <c r="K18" s="84"/>
      <c r="L18" s="86" t="s">
        <v>72</v>
      </c>
      <c r="M18" s="89"/>
      <c r="N18" s="84"/>
      <c r="O18" s="86" t="s">
        <v>72</v>
      </c>
      <c r="P18" s="89"/>
      <c r="Q18" s="84"/>
      <c r="R18" s="86" t="s">
        <v>72</v>
      </c>
      <c r="S18" s="89"/>
      <c r="T18" s="154"/>
      <c r="U18" s="138"/>
      <c r="V18" s="170"/>
      <c r="W18" s="146"/>
      <c r="X18" s="146"/>
      <c r="Y18" s="146"/>
      <c r="Z18" s="148"/>
      <c r="AA18" s="146"/>
      <c r="AB18" s="146"/>
      <c r="AC18" s="146"/>
      <c r="AD18" s="148"/>
      <c r="AE18" s="186"/>
      <c r="AF18" s="61"/>
    </row>
    <row r="19" spans="1:33" customFormat="1" ht="16.5" customHeight="1" collapsed="1" thickBot="1">
      <c r="A19" s="126"/>
      <c r="B19" s="127"/>
      <c r="C19" s="127"/>
      <c r="D19" s="67"/>
      <c r="E19" s="67"/>
      <c r="F19" s="67"/>
      <c r="G19" s="67"/>
      <c r="H19" s="67"/>
      <c r="I19" s="67"/>
      <c r="J19" s="67"/>
      <c r="K19" s="67"/>
      <c r="L19" s="68"/>
      <c r="M19" s="68"/>
      <c r="N19" s="68"/>
      <c r="O19" s="68"/>
      <c r="P19" s="68"/>
      <c r="Q19" s="69"/>
      <c r="R19" s="128"/>
      <c r="S19" s="128"/>
      <c r="T19" s="129"/>
      <c r="U19" s="129"/>
      <c r="V19" s="129"/>
      <c r="W19" s="129"/>
      <c r="X19" s="128"/>
      <c r="Y19" s="128"/>
      <c r="Z19" s="130"/>
      <c r="AA19" s="130"/>
      <c r="AB19" s="130"/>
      <c r="AC19" s="130"/>
      <c r="AD19" s="130"/>
      <c r="AE19" s="61"/>
      <c r="AG19" s="63"/>
    </row>
    <row r="20" spans="1:33" customFormat="1" ht="18.5" customHeight="1" thickBot="1">
      <c r="A20" s="101" t="s">
        <v>39</v>
      </c>
      <c r="B20" s="197" t="str">
        <f>IF(A21="","",A21)</f>
        <v>１組２位</v>
      </c>
      <c r="C20" s="197"/>
      <c r="D20" s="198"/>
      <c r="E20" s="199" t="str">
        <f>IF(A23="","",A23)</f>
        <v>２組２位</v>
      </c>
      <c r="F20" s="197"/>
      <c r="G20" s="198"/>
      <c r="H20" s="199" t="str">
        <f>IF(A25="","",A25)</f>
        <v>３組２位</v>
      </c>
      <c r="I20" s="197"/>
      <c r="J20" s="198"/>
      <c r="K20" s="199" t="str">
        <f>IF(A27="","",A27)</f>
        <v>４組２位</v>
      </c>
      <c r="L20" s="197"/>
      <c r="M20" s="198"/>
      <c r="N20" s="199" t="str">
        <f>IF(A29="","",A29)</f>
        <v>５組２位</v>
      </c>
      <c r="O20" s="197"/>
      <c r="P20" s="198"/>
      <c r="Q20" s="199" t="str">
        <f>IF(A31="","",A31)</f>
        <v/>
      </c>
      <c r="R20" s="197"/>
      <c r="S20" s="198"/>
      <c r="T20" s="199" t="str">
        <f>IF(A33="","",A33)</f>
        <v/>
      </c>
      <c r="U20" s="197"/>
      <c r="V20" s="198"/>
      <c r="W20" s="80" t="s">
        <v>63</v>
      </c>
      <c r="X20" s="80" t="s">
        <v>64</v>
      </c>
      <c r="Y20" s="80" t="s">
        <v>65</v>
      </c>
      <c r="Z20" s="81" t="s">
        <v>66</v>
      </c>
      <c r="AA20" s="80" t="s">
        <v>67</v>
      </c>
      <c r="AB20" s="80" t="s">
        <v>68</v>
      </c>
      <c r="AC20" s="80" t="s">
        <v>69</v>
      </c>
      <c r="AD20" s="82" t="s">
        <v>70</v>
      </c>
      <c r="AE20" s="61"/>
      <c r="AF20" s="62"/>
    </row>
    <row r="21" spans="1:33" customFormat="1" ht="18.5" customHeight="1">
      <c r="A21" s="216" t="str">
        <f>'U12（13日 順位決定）'!C5</f>
        <v>１組２位</v>
      </c>
      <c r="B21" s="168" t="s">
        <v>71</v>
      </c>
      <c r="C21" s="168"/>
      <c r="D21" s="181"/>
      <c r="E21" s="182" t="str">
        <f>IF(B23="○","●",IF(B23="●","○",IF(B23="","","△")))</f>
        <v/>
      </c>
      <c r="F21" s="172"/>
      <c r="G21" s="183"/>
      <c r="H21" s="182" t="str">
        <f>IF(B25="○","●",IF(B25="●","○",IF(B25="","","△")))</f>
        <v/>
      </c>
      <c r="I21" s="172"/>
      <c r="J21" s="183"/>
      <c r="K21" s="182" t="str">
        <f>IF(B27="○","●",IF(B27="●","○",IF(B27="","","△")))</f>
        <v/>
      </c>
      <c r="L21" s="172"/>
      <c r="M21" s="183"/>
      <c r="N21" s="182" t="str">
        <f>IF(B29="○","●",IF(B29="●","○",IF(B29="","","△")))</f>
        <v/>
      </c>
      <c r="O21" s="172"/>
      <c r="P21" s="183"/>
      <c r="Q21" s="182" t="str">
        <f>IF(B31="○","●",IF(B31="●","○",IF(B31="","","△")))</f>
        <v/>
      </c>
      <c r="R21" s="172"/>
      <c r="S21" s="173"/>
      <c r="T21" s="171" t="str">
        <f>IF(B33="○","●",IF(B33="●","○",IF(B33="","","△")))</f>
        <v/>
      </c>
      <c r="U21" s="172"/>
      <c r="V21" s="173"/>
      <c r="W21" s="166" t="str">
        <f>IF(COUNTIF(B21:V21,"")=20,"",COUNTIF(B21:V21,"○"))</f>
        <v/>
      </c>
      <c r="X21" s="166" t="str">
        <f>IF(COUNTIF(B21:V21,"")=20,"",COUNTIF(B21:V21,"●"))</f>
        <v/>
      </c>
      <c r="Y21" s="166" t="str">
        <f>IF(COUNTIF(B21:V21,"")=20,"",COUNTIF(B21:V21,"△"))</f>
        <v/>
      </c>
      <c r="Z21" s="165" t="str">
        <f>IF(W21="","",W21*3+Y21)</f>
        <v/>
      </c>
      <c r="AA21" s="166" t="str">
        <f>IF(COUNTIF(B21:V21,"")=20,"",IF(B22="",0,B22)+IF(E22="",0,E22)+IF(H22="",0,H22)+IF(K22="",0,K22)+IF(N22="",0,N22)+IF(Q22="",0,Q22)+IF(T22="",0,T22))</f>
        <v/>
      </c>
      <c r="AB21" s="166" t="str">
        <f>IF(COUNTIF(B21:V21,"")=20,"",IF(D22="",0,D22)+IF(G22="",0,G22)+IF(J22="",0,J22)+IF(M22="",0,M22)+IF(P22="",0,P22)+IF(S22="",0,S22)+IF(V22="",0,V22))</f>
        <v/>
      </c>
      <c r="AC21" s="166" t="str">
        <f>IF(COUNTIF(B21:V21,"")=20,"",AA21-AB21)</f>
        <v/>
      </c>
      <c r="AD21" s="200" t="str">
        <f>IF(COUNTIF(B21:V21,"")=20,"",RANK(AE21,$AE$18:$AE$34,0))</f>
        <v/>
      </c>
      <c r="AE21" s="149" t="str">
        <f>IF(COUNTIF(B21:V21,"")=20,"",IF(Z21="",0,Z21*10000)+AC21*500+AA21*10)</f>
        <v/>
      </c>
      <c r="AF21" s="61"/>
      <c r="AG21" s="64"/>
    </row>
    <row r="22" spans="1:33" customFormat="1" ht="18.5" customHeight="1">
      <c r="A22" s="217"/>
      <c r="B22" s="138"/>
      <c r="C22" s="138"/>
      <c r="D22" s="139"/>
      <c r="E22" s="85" t="str">
        <f>IF(D24="","",D24)</f>
        <v/>
      </c>
      <c r="F22" s="86" t="s">
        <v>72</v>
      </c>
      <c r="G22" s="85" t="str">
        <f>IF(B24="","",B24)</f>
        <v/>
      </c>
      <c r="H22" s="87" t="str">
        <f>IF(D26="","",D26)</f>
        <v/>
      </c>
      <c r="I22" s="86" t="s">
        <v>72</v>
      </c>
      <c r="J22" s="88" t="str">
        <f>IF(B26="","",B26)</f>
        <v/>
      </c>
      <c r="K22" s="85" t="str">
        <f>IF(D28="","",D28)</f>
        <v/>
      </c>
      <c r="L22" s="86" t="s">
        <v>72</v>
      </c>
      <c r="M22" s="88" t="str">
        <f>IF(B28="","",B28)</f>
        <v/>
      </c>
      <c r="N22" s="85" t="str">
        <f>IF(D30="","",D30)</f>
        <v/>
      </c>
      <c r="O22" s="86" t="s">
        <v>72</v>
      </c>
      <c r="P22" s="88" t="str">
        <f>IF(B30="","",B30)</f>
        <v/>
      </c>
      <c r="Q22" s="85" t="str">
        <f>IF(D32="","",D32)</f>
        <v/>
      </c>
      <c r="R22" s="86" t="s">
        <v>72</v>
      </c>
      <c r="S22" s="88" t="str">
        <f>IF(B32="","",B32)</f>
        <v/>
      </c>
      <c r="T22" s="85" t="str">
        <f>IF(D34="","",D34)</f>
        <v/>
      </c>
      <c r="U22" s="86" t="s">
        <v>72</v>
      </c>
      <c r="V22" s="88" t="str">
        <f>IF(B34="","",B34)</f>
        <v/>
      </c>
      <c r="W22" s="146"/>
      <c r="X22" s="146"/>
      <c r="Y22" s="146"/>
      <c r="Z22" s="148"/>
      <c r="AA22" s="146"/>
      <c r="AB22" s="146"/>
      <c r="AC22" s="146"/>
      <c r="AD22" s="201"/>
      <c r="AE22" s="149"/>
      <c r="AF22" s="61"/>
      <c r="AG22" s="64"/>
    </row>
    <row r="23" spans="1:33" customFormat="1" ht="18.5" customHeight="1">
      <c r="A23" s="218" t="str">
        <f>'U12（13日 順位決定）'!D5</f>
        <v>２組２位</v>
      </c>
      <c r="B23" s="151" t="str">
        <f>IF(B24&gt;D24,"○",IF(B24&lt;D24,"●",IF(B24="","","△")))</f>
        <v/>
      </c>
      <c r="C23" s="151"/>
      <c r="D23" s="152"/>
      <c r="E23" s="153" t="s">
        <v>71</v>
      </c>
      <c r="F23" s="136"/>
      <c r="G23" s="137"/>
      <c r="H23" s="140" t="str">
        <f>IF(E25="○","●",IF(E25="●","○",IF(E25="","","△")))</f>
        <v/>
      </c>
      <c r="I23" s="141"/>
      <c r="J23" s="142"/>
      <c r="K23" s="140" t="str">
        <f>IF(E27="○","●",IF(E27="●","○",IF(E27="","","△")))</f>
        <v/>
      </c>
      <c r="L23" s="141"/>
      <c r="M23" s="142"/>
      <c r="N23" s="140" t="str">
        <f>IF(E29="○","●",IF(E29="●","○",IF(E29="","","△")))</f>
        <v/>
      </c>
      <c r="O23" s="141"/>
      <c r="P23" s="142"/>
      <c r="Q23" s="140" t="str">
        <f>IF(E31="○","●",IF(E31="●","○",IF(E31="","","△")))</f>
        <v/>
      </c>
      <c r="R23" s="141"/>
      <c r="S23" s="143"/>
      <c r="T23" s="144" t="str">
        <f>IF(E33="○","●",IF(E33="●","○",IF(E33="","","△")))</f>
        <v/>
      </c>
      <c r="U23" s="141"/>
      <c r="V23" s="143"/>
      <c r="W23" s="155" t="str">
        <f>IF(COUNTIF(B23:V23,"")=20,"",COUNTIF(B23:V23,"○"))</f>
        <v/>
      </c>
      <c r="X23" s="145" t="str">
        <f>IF(COUNTIF(B23:V23,"")=20,"",COUNTIF(B23:V23,"●"))</f>
        <v/>
      </c>
      <c r="Y23" s="155" t="str">
        <f>IF(COUNTIF(B23:V23,"")=20,"",COUNTIF(B23:V23,"△"))</f>
        <v/>
      </c>
      <c r="Z23" s="156" t="str">
        <f>IF(W23="","",W23*3+Y23)</f>
        <v/>
      </c>
      <c r="AA23" s="155" t="str">
        <f>IF(COUNTIF(B23:V23,"")=20,"",IF(B24="",0,B24)+IF(E24="",0,E24)+IF(H24="",0,H24)+IF(K24="",0,K24)+IF(N24="",0,N24)+IF(Q24="",0,Q24)+IF(T24="",0,T24))</f>
        <v/>
      </c>
      <c r="AB23" s="155" t="str">
        <f>IF(COUNTIF(B23:V23,"")=20,"",IF(D24="",0,D24)+IF(G24="",0,G24)+IF(J24="",0,J24)+IF(M24="",0,M24)+IF(P24="",0,P24)+IF(S24="",0,S24)+IF(V24="",0,V24))</f>
        <v/>
      </c>
      <c r="AC23" s="155" t="str">
        <f>IF(COUNTIF(B23:V23,"")=20,"",AA23-AB23)</f>
        <v/>
      </c>
      <c r="AD23" s="200" t="str">
        <f>IF(COUNTIF(B23:V23,"")=20,"",RANK(AE23,$AE$18:$AE$34,0))</f>
        <v/>
      </c>
      <c r="AE23" s="149" t="str">
        <f>IF(COUNTIF(B23:V23,"")=20,"",IF(Z23="",0,Z23*10000)+AC23*500+AA23*10)</f>
        <v/>
      </c>
      <c r="AF23" s="61"/>
      <c r="AG23" s="64"/>
    </row>
    <row r="24" spans="1:33" customFormat="1" ht="18.5" customHeight="1">
      <c r="A24" s="217"/>
      <c r="B24" s="84"/>
      <c r="C24" s="86" t="s">
        <v>72</v>
      </c>
      <c r="D24" s="89"/>
      <c r="E24" s="154"/>
      <c r="F24" s="138"/>
      <c r="G24" s="139"/>
      <c r="H24" s="85" t="str">
        <f>IF(G26="","",G26)</f>
        <v/>
      </c>
      <c r="I24" s="86" t="s">
        <v>72</v>
      </c>
      <c r="J24" s="88" t="str">
        <f>IF(E26="","",E26)</f>
        <v/>
      </c>
      <c r="K24" s="85" t="str">
        <f>IF(G28="","",G28)</f>
        <v/>
      </c>
      <c r="L24" s="86" t="s">
        <v>72</v>
      </c>
      <c r="M24" s="88" t="str">
        <f>IF(E28="","",E28)</f>
        <v/>
      </c>
      <c r="N24" s="85" t="str">
        <f>IF(G30="","",G30)</f>
        <v/>
      </c>
      <c r="O24" s="86" t="s">
        <v>72</v>
      </c>
      <c r="P24" s="88" t="str">
        <f>IF(E30="","",E30)</f>
        <v/>
      </c>
      <c r="Q24" s="85" t="str">
        <f>IF(G32="","",G32)</f>
        <v/>
      </c>
      <c r="R24" s="86" t="s">
        <v>72</v>
      </c>
      <c r="S24" s="88" t="str">
        <f>IF(E32="","",E32)</f>
        <v/>
      </c>
      <c r="T24" s="85" t="str">
        <f>IF(G34="","",G34)</f>
        <v/>
      </c>
      <c r="U24" s="86" t="s">
        <v>72</v>
      </c>
      <c r="V24" s="88" t="str">
        <f>IF(E34="","",E34)</f>
        <v/>
      </c>
      <c r="W24" s="146"/>
      <c r="X24" s="146"/>
      <c r="Y24" s="146"/>
      <c r="Z24" s="148"/>
      <c r="AA24" s="146"/>
      <c r="AB24" s="146"/>
      <c r="AC24" s="146"/>
      <c r="AD24" s="201"/>
      <c r="AE24" s="149"/>
      <c r="AF24" s="61"/>
      <c r="AG24" s="64"/>
    </row>
    <row r="25" spans="1:33" customFormat="1" ht="18.5" customHeight="1">
      <c r="A25" s="218" t="str">
        <f>'U12（13日 順位決定）'!E5</f>
        <v>３組２位</v>
      </c>
      <c r="B25" s="151" t="str">
        <f>IF(B26&gt;D26,"○",IF(B26&lt;D26,"●",IF(B26="","","△")))</f>
        <v/>
      </c>
      <c r="C25" s="151"/>
      <c r="D25" s="152"/>
      <c r="E25" s="157" t="str">
        <f>IF(E26&gt;G26,"○",IF(E26&lt;G26,"●",IF(E26="","","△")))</f>
        <v/>
      </c>
      <c r="F25" s="151"/>
      <c r="G25" s="152"/>
      <c r="H25" s="153" t="s">
        <v>71</v>
      </c>
      <c r="I25" s="136"/>
      <c r="J25" s="137"/>
      <c r="K25" s="140" t="str">
        <f>IF(H27="○","●",IF(H27="●","○",IF(H27="","","△")))</f>
        <v/>
      </c>
      <c r="L25" s="141"/>
      <c r="M25" s="142"/>
      <c r="N25" s="140" t="str">
        <f>IF(H29="○","●",IF(H29="●","○",IF(H29="","","△")))</f>
        <v/>
      </c>
      <c r="O25" s="141"/>
      <c r="P25" s="142"/>
      <c r="Q25" s="140" t="str">
        <f>IF(H31="○","●",IF(H31="●","○",IF(H31="","","△")))</f>
        <v/>
      </c>
      <c r="R25" s="141"/>
      <c r="S25" s="143"/>
      <c r="T25" s="144" t="str">
        <f>IF(H33="○","●",IF(H33="●","○",IF(H33="","","△")))</f>
        <v/>
      </c>
      <c r="U25" s="141"/>
      <c r="V25" s="143"/>
      <c r="W25" s="155" t="str">
        <f>IF(COUNTIF(B25:V25,"")=20,"",COUNTIF(B25:V25,"○"))</f>
        <v/>
      </c>
      <c r="X25" s="145" t="str">
        <f>IF(COUNTIF(B25:V25,"")=20,"",COUNTIF(B25:V25,"●"))</f>
        <v/>
      </c>
      <c r="Y25" s="155" t="str">
        <f>IF(COUNTIF(B25:V25,"")=20,"",COUNTIF(B25:V25,"△"))</f>
        <v/>
      </c>
      <c r="Z25" s="156" t="str">
        <f>IF(W25="","",W25*3+Y25)</f>
        <v/>
      </c>
      <c r="AA25" s="155" t="str">
        <f>IF(COUNTIF(B25:V25,"")=20,"",IF(B26="",0,B26)+IF(E26="",0,E26)+IF(H26="",0,H26)+IF(K26="",0,K26)+IF(N26="",0,N26)+IF(Q26="",0,Q26)+IF(T26="",0,T26))</f>
        <v/>
      </c>
      <c r="AB25" s="155" t="str">
        <f>IF(COUNTIF(B25:V25,"")=20,"",IF(D26="",0,D26)+IF(G26="",0,G26)+IF(J26="",0,J26)+IF(M26="",0,M26)+IF(P26="",0,P26)+IF(S26="",0,S26)+IF(V26="",0,V26))</f>
        <v/>
      </c>
      <c r="AC25" s="155" t="str">
        <f>IF(COUNTIF(B25:V25,"")=20,"",AA25-AB25)</f>
        <v/>
      </c>
      <c r="AD25" s="200" t="str">
        <f>IF(COUNTIF(B25:V25,"")=20,"",RANK(AE25,$AE$18:$AE$34,0))</f>
        <v/>
      </c>
      <c r="AE25" s="149" t="str">
        <f>IF(COUNTIF(B25:V25,"")=20,"",IF(Z25="",0,Z25*10000)+AC25*500+AA25*10)</f>
        <v/>
      </c>
      <c r="AF25" s="61"/>
      <c r="AG25" s="64"/>
    </row>
    <row r="26" spans="1:33" customFormat="1" ht="18.5" customHeight="1">
      <c r="A26" s="217"/>
      <c r="B26" s="84"/>
      <c r="C26" s="86" t="s">
        <v>72</v>
      </c>
      <c r="D26" s="89"/>
      <c r="E26" s="84"/>
      <c r="F26" s="86" t="s">
        <v>72</v>
      </c>
      <c r="G26" s="89"/>
      <c r="H26" s="154"/>
      <c r="I26" s="138"/>
      <c r="J26" s="139"/>
      <c r="K26" s="85" t="str">
        <f>IF(J28="","",J28)</f>
        <v/>
      </c>
      <c r="L26" s="86" t="s">
        <v>72</v>
      </c>
      <c r="M26" s="88" t="str">
        <f>IF(H28="","",H28)</f>
        <v/>
      </c>
      <c r="N26" s="85" t="str">
        <f>IF(J30="","",J30)</f>
        <v/>
      </c>
      <c r="O26" s="86" t="s">
        <v>72</v>
      </c>
      <c r="P26" s="88" t="str">
        <f>IF(H30="","",H30)</f>
        <v/>
      </c>
      <c r="Q26" s="85" t="str">
        <f>IF(J32="","",J32)</f>
        <v/>
      </c>
      <c r="R26" s="86" t="s">
        <v>72</v>
      </c>
      <c r="S26" s="88" t="str">
        <f>IF(H32="","",H32)</f>
        <v/>
      </c>
      <c r="T26" s="85" t="str">
        <f>IF(J34="","",J34)</f>
        <v/>
      </c>
      <c r="U26" s="86" t="s">
        <v>72</v>
      </c>
      <c r="V26" s="88" t="str">
        <f>IF(H34="","",H34)</f>
        <v/>
      </c>
      <c r="W26" s="146"/>
      <c r="X26" s="146"/>
      <c r="Y26" s="146"/>
      <c r="Z26" s="148"/>
      <c r="AA26" s="146"/>
      <c r="AB26" s="146"/>
      <c r="AC26" s="146"/>
      <c r="AD26" s="201"/>
      <c r="AE26" s="149"/>
      <c r="AF26" s="61"/>
      <c r="AG26" s="64"/>
    </row>
    <row r="27" spans="1:33" customFormat="1" ht="18.5" customHeight="1">
      <c r="A27" s="218" t="str">
        <f>'U12（13日 順位決定）'!F5</f>
        <v>４組２位</v>
      </c>
      <c r="B27" s="151" t="str">
        <f>IF(B28&gt;D28,"○",IF(B28&lt;D28,"●",IF(B28="","","△")))</f>
        <v/>
      </c>
      <c r="C27" s="151"/>
      <c r="D27" s="152"/>
      <c r="E27" s="157" t="str">
        <f>IF(E28&gt;G28,"○",IF(E28&lt;G28,"●",IF(E28="","","△")))</f>
        <v/>
      </c>
      <c r="F27" s="151"/>
      <c r="G27" s="152"/>
      <c r="H27" s="157" t="str">
        <f>IF(H28&gt;J28,"○",IF(H28&lt;J28,"●",IF(H28="","","△")))</f>
        <v/>
      </c>
      <c r="I27" s="151"/>
      <c r="J27" s="152"/>
      <c r="K27" s="153" t="s">
        <v>71</v>
      </c>
      <c r="L27" s="136"/>
      <c r="M27" s="137"/>
      <c r="N27" s="140" t="str">
        <f>IF(K29="○","●",IF(K29="●","○",IF(K29="","","△")))</f>
        <v/>
      </c>
      <c r="O27" s="141"/>
      <c r="P27" s="142"/>
      <c r="Q27" s="140" t="str">
        <f>IF(K31="○","●",IF(K31="●","○",IF(K31="","","△")))</f>
        <v/>
      </c>
      <c r="R27" s="141"/>
      <c r="S27" s="143"/>
      <c r="T27" s="144" t="str">
        <f>IF(K33="○","●",IF(K33="●","○",IF(K33="","","△")))</f>
        <v/>
      </c>
      <c r="U27" s="141"/>
      <c r="V27" s="143"/>
      <c r="W27" s="155" t="str">
        <f>IF(COUNTIF(B27:V27,"")=20,"",COUNTIF(B27:V27,"○"))</f>
        <v/>
      </c>
      <c r="X27" s="145" t="str">
        <f>IF(COUNTIF(B27:V27,"")=20,"",COUNTIF(B27:V27,"●"))</f>
        <v/>
      </c>
      <c r="Y27" s="155" t="str">
        <f>IF(COUNTIF(B27:V27,"")=20,"",COUNTIF(B27:V27,"△"))</f>
        <v/>
      </c>
      <c r="Z27" s="156" t="str">
        <f>IF(W27="","",W27*3+Y27)</f>
        <v/>
      </c>
      <c r="AA27" s="155" t="str">
        <f>IF(COUNTIF(B27:V27,"")=20,"",IF(B28="",0,B28)+IF(E28="",0,E28)+IF(H28="",0,H28)+IF(K28="",0,K28)+IF(N28="",0,N28)+IF(Q28="",0,Q28)+IF(T28="",0,T28))</f>
        <v/>
      </c>
      <c r="AB27" s="155" t="str">
        <f>IF(COUNTIF(B27:V27,"")=20,"",IF(D28="",0,D28)+IF(G28="",0,G28)+IF(J28="",0,J28)+IF(M28="",0,M28)+IF(P28="",0,P28)+IF(S28="",0,S28)+IF(V28="",0,V28))</f>
        <v/>
      </c>
      <c r="AC27" s="155" t="str">
        <f>IF(COUNTIF(B27:V27,"")=20,"",AA27-AB27)</f>
        <v/>
      </c>
      <c r="AD27" s="200" t="str">
        <f>IF(COUNTIF(B27:V27,"")=20,"",RANK(AE27,$AE$18:$AE$34,0))</f>
        <v/>
      </c>
      <c r="AE27" s="149" t="str">
        <f>IF(COUNTIF(B27:V27,"")=20,"",IF(Z27="",0,Z27*10000)+AC27*500+AA27*10)</f>
        <v/>
      </c>
      <c r="AF27" s="61"/>
      <c r="AG27" s="64"/>
    </row>
    <row r="28" spans="1:33" customFormat="1" ht="18.5" customHeight="1">
      <c r="A28" s="217"/>
      <c r="B28" s="84"/>
      <c r="C28" s="86" t="s">
        <v>72</v>
      </c>
      <c r="D28" s="89"/>
      <c r="E28" s="84"/>
      <c r="F28" s="86" t="s">
        <v>72</v>
      </c>
      <c r="G28" s="89"/>
      <c r="H28" s="84"/>
      <c r="I28" s="86" t="s">
        <v>72</v>
      </c>
      <c r="J28" s="89"/>
      <c r="K28" s="154"/>
      <c r="L28" s="138"/>
      <c r="M28" s="139"/>
      <c r="N28" s="85" t="str">
        <f>IF(M30="","",M30)</f>
        <v/>
      </c>
      <c r="O28" s="86" t="s">
        <v>72</v>
      </c>
      <c r="P28" s="88" t="str">
        <f>IF(K30="","",K30)</f>
        <v/>
      </c>
      <c r="Q28" s="85" t="str">
        <f>IF(M32="","",M32)</f>
        <v/>
      </c>
      <c r="R28" s="86" t="s">
        <v>72</v>
      </c>
      <c r="S28" s="88" t="str">
        <f>IF($K$16="","",$K$16)</f>
        <v/>
      </c>
      <c r="T28" s="85" t="str">
        <f>IF(M34="","",M34)</f>
        <v/>
      </c>
      <c r="U28" s="86" t="s">
        <v>72</v>
      </c>
      <c r="V28" s="88" t="str">
        <f>IF(K34="","",K34)</f>
        <v/>
      </c>
      <c r="W28" s="146"/>
      <c r="X28" s="146"/>
      <c r="Y28" s="146"/>
      <c r="Z28" s="148"/>
      <c r="AA28" s="146"/>
      <c r="AB28" s="146"/>
      <c r="AC28" s="146"/>
      <c r="AD28" s="201"/>
      <c r="AE28" s="149"/>
      <c r="AF28" s="61"/>
      <c r="AG28" s="64"/>
    </row>
    <row r="29" spans="1:33" customFormat="1" ht="18.5" customHeight="1">
      <c r="A29" s="218" t="str">
        <f>'U12（13日 順位決定）'!G5</f>
        <v>５組２位</v>
      </c>
      <c r="B29" s="151" t="str">
        <f>IF(B30&gt;D30,"○",IF(B30&lt;D30,"●",IF(B30="","","△")))</f>
        <v/>
      </c>
      <c r="C29" s="151"/>
      <c r="D29" s="152"/>
      <c r="E29" s="157" t="str">
        <f>IF(E30&gt;G30,"○",IF(E30&lt;G30,"●",IF(E30="","","△")))</f>
        <v/>
      </c>
      <c r="F29" s="151"/>
      <c r="G29" s="152"/>
      <c r="H29" s="157" t="str">
        <f>IF(H30&gt;J30,"○",IF(H30&lt;J30,"●",IF(H30="","","△")))</f>
        <v/>
      </c>
      <c r="I29" s="151"/>
      <c r="J29" s="152"/>
      <c r="K29" s="157" t="str">
        <f>IF(K30&gt;M30,"○",IF(K30&lt;M30,"●",IF(K30="","","△")))</f>
        <v/>
      </c>
      <c r="L29" s="151"/>
      <c r="M29" s="152"/>
      <c r="N29" s="153" t="s">
        <v>71</v>
      </c>
      <c r="O29" s="136"/>
      <c r="P29" s="137"/>
      <c r="Q29" s="164" t="str">
        <f>IF(N31="○","●",IF(N31="●","○",IF(N31="","","△")))</f>
        <v/>
      </c>
      <c r="R29" s="151"/>
      <c r="S29" s="152"/>
      <c r="T29" s="157" t="str">
        <f>IF(N33="○","●",IF(N33="●","○",IF(N33="","","△")))</f>
        <v/>
      </c>
      <c r="U29" s="151"/>
      <c r="V29" s="152"/>
      <c r="W29" s="155" t="str">
        <f>IF(COUNTIF(B29:V29,"")=20,"",COUNTIF(B29:V29,"○"))</f>
        <v/>
      </c>
      <c r="X29" s="145" t="str">
        <f>IF(COUNTIF(B29:V29,"")=20,"",COUNTIF(B29:V29,"●"))</f>
        <v/>
      </c>
      <c r="Y29" s="155" t="str">
        <f>IF(COUNTIF(B29:V29,"")=20,"",COUNTIF(B29:V29,"△"))</f>
        <v/>
      </c>
      <c r="Z29" s="156" t="str">
        <f>IF(W29="","",W29*3+Y29)</f>
        <v/>
      </c>
      <c r="AA29" s="155" t="str">
        <f>IF(COUNTIF(B29:V29,"")=20,"",IF(B30="",0,B30)+IF(E30="",0,E30)+IF(H30="",0,H30)+IF(K30="",0,K30)+IF(N30="",0,N30)+IF(Q30="",0,Q30)+IF(T30="",0,T30))</f>
        <v/>
      </c>
      <c r="AB29" s="155" t="str">
        <f>IF(COUNTIF(B29:V29,"")=20,"",IF(D30="",0,D30)+IF(G30="",0,G30)+IF(J30="",0,J30)+IF(M30="",0,M30)+IF(P30="",0,P30)+IF(S30="",0,S30)+IF(V30="",0,V30))</f>
        <v/>
      </c>
      <c r="AC29" s="155" t="str">
        <f>IF(COUNTIF(B29:V29,"")=20,"",AA29-AB29)</f>
        <v/>
      </c>
      <c r="AD29" s="200" t="str">
        <f>IF(COUNTIF(B29:V29,"")=20,"",RANK(AE29,$AE$18:$AE$34,0))</f>
        <v/>
      </c>
      <c r="AE29" s="149" t="str">
        <f>IF(COUNTIF(B29:V29,"")=20,"",IF(Z29="",0,Z29*10000)+AC29*500+AA29*10)</f>
        <v/>
      </c>
      <c r="AF29" s="61"/>
      <c r="AG29" s="64"/>
    </row>
    <row r="30" spans="1:33" customFormat="1" ht="18.5" customHeight="1" thickBot="1">
      <c r="A30" s="219"/>
      <c r="B30" s="95"/>
      <c r="C30" s="96" t="s">
        <v>72</v>
      </c>
      <c r="D30" s="97"/>
      <c r="E30" s="95"/>
      <c r="F30" s="96" t="s">
        <v>72</v>
      </c>
      <c r="G30" s="97"/>
      <c r="H30" s="95"/>
      <c r="I30" s="96" t="s">
        <v>72</v>
      </c>
      <c r="J30" s="97"/>
      <c r="K30" s="95"/>
      <c r="L30" s="96" t="s">
        <v>72</v>
      </c>
      <c r="M30" s="97"/>
      <c r="N30" s="212"/>
      <c r="O30" s="213"/>
      <c r="P30" s="214"/>
      <c r="Q30" s="98" t="str">
        <f>IF(P32="","",P32)</f>
        <v/>
      </c>
      <c r="R30" s="96" t="s">
        <v>72</v>
      </c>
      <c r="S30" s="99" t="str">
        <f>IF(N32="","",N32)</f>
        <v/>
      </c>
      <c r="T30" s="98" t="str">
        <f>IF(P34="","",P34)</f>
        <v/>
      </c>
      <c r="U30" s="96" t="s">
        <v>72</v>
      </c>
      <c r="V30" s="99" t="str">
        <f>IF(N34="","",N34)</f>
        <v/>
      </c>
      <c r="W30" s="206"/>
      <c r="X30" s="206"/>
      <c r="Y30" s="206"/>
      <c r="Z30" s="208"/>
      <c r="AA30" s="206"/>
      <c r="AB30" s="206"/>
      <c r="AC30" s="206"/>
      <c r="AD30" s="207"/>
      <c r="AE30" s="149"/>
      <c r="AF30" s="61"/>
      <c r="AG30" s="64"/>
    </row>
    <row r="31" spans="1:33" customFormat="1" ht="18.5" hidden="1" customHeight="1" outlineLevel="2">
      <c r="A31" s="209"/>
      <c r="B31" s="161" t="str">
        <f>IF(B32&gt;D32,"○",IF(B32&lt;D32,"●",IF(B32="","","△")))</f>
        <v/>
      </c>
      <c r="C31" s="162"/>
      <c r="D31" s="163"/>
      <c r="E31" s="161" t="str">
        <f>IF(E32&gt;G32,"○",IF(E32&lt;G32,"●",IF(E32="","","△")))</f>
        <v/>
      </c>
      <c r="F31" s="162"/>
      <c r="G31" s="163"/>
      <c r="H31" s="161" t="str">
        <f>IF(H32&gt;J32,"○",IF(H32&lt;J32,"●",IF(H32="","","△")))</f>
        <v/>
      </c>
      <c r="I31" s="162"/>
      <c r="J31" s="163"/>
      <c r="K31" s="161" t="str">
        <f>IF(K32&gt;M32,"○",IF(K32&lt;M32,"●",IF(K32="","","△")))</f>
        <v/>
      </c>
      <c r="L31" s="162"/>
      <c r="M31" s="163"/>
      <c r="N31" s="161" t="str">
        <f>IF(N32&gt;P32,"○",IF(N32&lt;P32,"●",IF(N32="","","△")))</f>
        <v/>
      </c>
      <c r="O31" s="162"/>
      <c r="P31" s="163"/>
      <c r="Q31" s="167" t="s">
        <v>71</v>
      </c>
      <c r="R31" s="168"/>
      <c r="S31" s="169"/>
      <c r="T31" s="171" t="str">
        <f>IF(Q33="○","●",IF(Q33="●","○",IF(Q33="","","△")))</f>
        <v/>
      </c>
      <c r="U31" s="172"/>
      <c r="V31" s="173"/>
      <c r="W31" s="166" t="str">
        <f>IF(COUNTIF(B31:V31,"")=20,"",COUNTIF(B31:V31,"○"))</f>
        <v/>
      </c>
      <c r="X31" s="166" t="str">
        <f>IF(COUNTIF(B31:V31,"")=20,"",COUNTIF(B31:V31,"●"))</f>
        <v/>
      </c>
      <c r="Y31" s="166" t="str">
        <f>IF(COUNTIF(B31:V31,"")=20,"",COUNTIF(B31:V31,"△"))</f>
        <v/>
      </c>
      <c r="Z31" s="165" t="str">
        <f>IF(W31="","",W31*3+Y31)</f>
        <v/>
      </c>
      <c r="AA31" s="166" t="str">
        <f>IF(COUNTIF(B31:V31,"")=20,"",IF(B32="",0,B32)+IF(E32="",0,E32)+IF(H32="",0,H32)+IF(K32="",0,K32)+IF(N32="",0,N32)+IF(Q32="",0,Q32)+IF(T32="",0,T32))</f>
        <v/>
      </c>
      <c r="AB31" s="166" t="str">
        <f>IF(COUNTIF(B31:V31,"")=20,"",IF(D32="",0,D32)+IF(G32="",0,G32)+IF(J32="",0,J32)+IF(M32="",0,M32)+IF(P32="",0,P32)+IF(S32="",0,S32)+IF(V32="",0,V32))</f>
        <v/>
      </c>
      <c r="AC31" s="166" t="str">
        <f>IF(COUNTIF(B31:V31,"")=20,"",AA31-AB31)</f>
        <v/>
      </c>
      <c r="AD31" s="165" t="str">
        <f>IF(COUNTIF(B31:V31,"")=20,"",RANK(AE31,$AE$18:$AE$34,0))</f>
        <v/>
      </c>
      <c r="AE31" s="186" t="str">
        <f>IF(COUNTIF(B31:V31,"")=20,"",IF(Z31="",0,Z31*10000)+AC31*500+AA31*10)</f>
        <v/>
      </c>
      <c r="AF31" s="61"/>
      <c r="AG31" s="64"/>
    </row>
    <row r="32" spans="1:33" customFormat="1" ht="18.5" hidden="1" customHeight="1" outlineLevel="2">
      <c r="A32" s="210"/>
      <c r="B32" s="84"/>
      <c r="C32" s="86" t="s">
        <v>72</v>
      </c>
      <c r="D32" s="89"/>
      <c r="E32" s="84"/>
      <c r="F32" s="86" t="s">
        <v>72</v>
      </c>
      <c r="G32" s="89"/>
      <c r="H32" s="84"/>
      <c r="I32" s="86" t="s">
        <v>72</v>
      </c>
      <c r="J32" s="89"/>
      <c r="K32" s="84"/>
      <c r="L32" s="86" t="s">
        <v>72</v>
      </c>
      <c r="M32" s="89"/>
      <c r="N32" s="84"/>
      <c r="O32" s="86" t="s">
        <v>72</v>
      </c>
      <c r="P32" s="89"/>
      <c r="Q32" s="154"/>
      <c r="R32" s="138"/>
      <c r="S32" s="170"/>
      <c r="T32" s="85" t="str">
        <f>IF(S34="","",S34)</f>
        <v/>
      </c>
      <c r="U32" s="86" t="s">
        <v>72</v>
      </c>
      <c r="V32" s="88" t="str">
        <f>IF(Q34="","",Q34)</f>
        <v/>
      </c>
      <c r="W32" s="146"/>
      <c r="X32" s="146"/>
      <c r="Y32" s="146"/>
      <c r="Z32" s="148"/>
      <c r="AA32" s="146"/>
      <c r="AB32" s="146"/>
      <c r="AC32" s="146"/>
      <c r="AD32" s="148"/>
      <c r="AE32" s="186"/>
      <c r="AF32" s="61"/>
      <c r="AG32" s="64"/>
    </row>
    <row r="33" spans="1:33" customFormat="1" ht="18.5" hidden="1" customHeight="1" outlineLevel="2">
      <c r="A33" s="215"/>
      <c r="B33" s="157" t="str">
        <f>IF(B34&gt;D34,"○",IF(B34&lt;D34,"●",IF(B34="","","△")))</f>
        <v/>
      </c>
      <c r="C33" s="151"/>
      <c r="D33" s="152"/>
      <c r="E33" s="157" t="str">
        <f>IF(E34&gt;G34,"○",IF(E34&lt;G34,"●",IF(E34="","","△")))</f>
        <v/>
      </c>
      <c r="F33" s="151"/>
      <c r="G33" s="152"/>
      <c r="H33" s="157" t="str">
        <f>IF(H34&gt;J34,"○",IF(H34&lt;J34,"●",IF(H34="","","△")))</f>
        <v/>
      </c>
      <c r="I33" s="151"/>
      <c r="J33" s="152"/>
      <c r="K33" s="157" t="str">
        <f>IF(K34&gt;M34,"○",IF(K34&lt;M34,"●",IF(K34="","","△")))</f>
        <v/>
      </c>
      <c r="L33" s="151"/>
      <c r="M33" s="152"/>
      <c r="N33" s="157" t="str">
        <f>IF(N34&gt;P34,"○",IF(N34&lt;P34,"●",IF(N34="","","△")))</f>
        <v/>
      </c>
      <c r="O33" s="151"/>
      <c r="P33" s="152"/>
      <c r="Q33" s="157" t="str">
        <f>IF(Q34&gt;S34,"○",IF(Q34&lt;S34,"●",IF(Q34="","","△")))</f>
        <v/>
      </c>
      <c r="R33" s="151"/>
      <c r="S33" s="152"/>
      <c r="T33" s="153" t="s">
        <v>71</v>
      </c>
      <c r="U33" s="136"/>
      <c r="V33" s="174"/>
      <c r="W33" s="155" t="str">
        <f>IF(COUNTIF(B33:V33,"")=20,"",COUNTIF(B33:V33,"○"))</f>
        <v/>
      </c>
      <c r="X33" s="145" t="str">
        <f>IF(COUNTIF(B33:V33,"")=20,"",COUNTIF(B33:V33,"●"))</f>
        <v/>
      </c>
      <c r="Y33" s="155" t="str">
        <f>IF(COUNTIF(B33:V33,"")=20,"",COUNTIF(B33:V33,"△"))</f>
        <v/>
      </c>
      <c r="Z33" s="156" t="str">
        <f>IF(W33="","",W33*3+Y33)</f>
        <v/>
      </c>
      <c r="AA33" s="155" t="str">
        <f>IF(COUNTIF(B33:V33,"")=20,"",IF(B34="",0,B34)+IF(E34="",0,E34)+IF(H34="",0,H34)+IF(K34="",0,K34)+IF(N34="",0,N34)+IF(Q34="",0,Q34)+IF(T34="",0,T34))</f>
        <v/>
      </c>
      <c r="AB33" s="155" t="str">
        <f>IF(COUNTIF(B33:V33,"")=20,"",IF(D34="",0,D34)+IF(G34="",0,G34)+IF(J34="",0,J34)+IF(M34="",0,M34)+IF(P34="",0,P34)+IF(S34="",0,S34)+IF(V34="",0,V34))</f>
        <v/>
      </c>
      <c r="AC33" s="155" t="str">
        <f>IF(COUNTIF(B33:V33,"")=20,"",AA33-AB33)</f>
        <v/>
      </c>
      <c r="AD33" s="165" t="str">
        <f>IF(COUNTIF(B33:V33,"")=20,"",RANK(AE33,$AE$18:$AE$34,0))</f>
        <v/>
      </c>
      <c r="AE33" s="186" t="str">
        <f>IF(COUNTIF(B33:V33,"")=20,"",IF(Z33="",0,Z33*10000)+AC33*500+AA33*10)</f>
        <v/>
      </c>
      <c r="AF33" s="61"/>
      <c r="AG33" s="64"/>
    </row>
    <row r="34" spans="1:33" customFormat="1" ht="18.5" hidden="1" customHeight="1" outlineLevel="2">
      <c r="A34" s="210"/>
      <c r="B34" s="84"/>
      <c r="C34" s="86" t="s">
        <v>72</v>
      </c>
      <c r="D34" s="89"/>
      <c r="E34" s="84"/>
      <c r="F34" s="86" t="s">
        <v>72</v>
      </c>
      <c r="G34" s="89"/>
      <c r="H34" s="84"/>
      <c r="I34" s="86" t="s">
        <v>72</v>
      </c>
      <c r="J34" s="89"/>
      <c r="K34" s="84"/>
      <c r="L34" s="86" t="s">
        <v>72</v>
      </c>
      <c r="M34" s="89"/>
      <c r="N34" s="84"/>
      <c r="O34" s="86" t="s">
        <v>72</v>
      </c>
      <c r="P34" s="89"/>
      <c r="Q34" s="84"/>
      <c r="R34" s="86" t="s">
        <v>72</v>
      </c>
      <c r="S34" s="89"/>
      <c r="T34" s="154"/>
      <c r="U34" s="138"/>
      <c r="V34" s="170"/>
      <c r="W34" s="146"/>
      <c r="X34" s="146"/>
      <c r="Y34" s="146"/>
      <c r="Z34" s="148"/>
      <c r="AA34" s="146"/>
      <c r="AB34" s="146"/>
      <c r="AC34" s="146"/>
      <c r="AD34" s="148"/>
      <c r="AE34" s="186"/>
      <c r="AF34" s="61"/>
      <c r="AG34" s="64"/>
    </row>
    <row r="35" spans="1:33" customFormat="1" ht="18.5" customHeight="1" collapsed="1">
      <c r="A35" s="70"/>
      <c r="B35" s="83"/>
      <c r="C35" s="90"/>
      <c r="D35" s="91"/>
      <c r="E35" s="91"/>
      <c r="F35" s="92"/>
      <c r="G35" s="91"/>
      <c r="H35" s="91"/>
      <c r="I35" s="92"/>
      <c r="J35" s="91"/>
      <c r="K35" s="91"/>
      <c r="L35" s="93"/>
      <c r="M35" s="83"/>
      <c r="N35" s="83"/>
      <c r="O35" s="93"/>
      <c r="P35" s="83"/>
      <c r="Q35" s="83"/>
      <c r="R35" s="93"/>
      <c r="S35" s="83"/>
      <c r="T35" s="94"/>
      <c r="U35" s="94"/>
      <c r="V35" s="94"/>
      <c r="W35" s="76"/>
      <c r="X35" s="76"/>
      <c r="Y35" s="76"/>
      <c r="Z35" s="76"/>
      <c r="AA35" s="76"/>
      <c r="AB35" s="76"/>
      <c r="AC35" s="76"/>
      <c r="AD35" s="76"/>
      <c r="AE35" s="77"/>
      <c r="AF35" s="78"/>
      <c r="AG35" s="65"/>
    </row>
    <row r="36" spans="1:33" customFormat="1" ht="6.5" customHeight="1" thickBot="1">
      <c r="A36" s="126"/>
      <c r="B36" s="127"/>
      <c r="C36" s="127"/>
      <c r="D36" s="67"/>
      <c r="E36" s="67"/>
      <c r="F36" s="67"/>
      <c r="G36" s="67"/>
      <c r="H36" s="67"/>
      <c r="I36" s="67"/>
      <c r="J36" s="67"/>
      <c r="K36" s="67"/>
      <c r="L36" s="68"/>
      <c r="M36" s="68"/>
      <c r="N36" s="68"/>
      <c r="O36" s="68"/>
      <c r="P36" s="68"/>
      <c r="Q36" s="69"/>
      <c r="R36" s="128"/>
      <c r="S36" s="128"/>
      <c r="T36" s="129"/>
      <c r="U36" s="129"/>
      <c r="V36" s="129"/>
      <c r="W36" s="129"/>
      <c r="X36" s="128"/>
      <c r="Y36" s="128"/>
      <c r="Z36" s="130"/>
      <c r="AA36" s="130"/>
      <c r="AB36" s="130"/>
      <c r="AC36" s="130"/>
      <c r="AD36" s="130"/>
      <c r="AE36" s="61"/>
    </row>
    <row r="37" spans="1:33" customFormat="1" ht="18.5" customHeight="1" thickBot="1">
      <c r="A37" s="102" t="s">
        <v>40</v>
      </c>
      <c r="B37" s="197" t="str">
        <f>IF(A38="","",A38)</f>
        <v>１組３位</v>
      </c>
      <c r="C37" s="197"/>
      <c r="D37" s="198"/>
      <c r="E37" s="199" t="str">
        <f>IF(A40="","",A40)</f>
        <v>２組３位</v>
      </c>
      <c r="F37" s="197"/>
      <c r="G37" s="198"/>
      <c r="H37" s="199" t="str">
        <f>IF(A42="","",A42)</f>
        <v>３組３位</v>
      </c>
      <c r="I37" s="197"/>
      <c r="J37" s="198"/>
      <c r="K37" s="199" t="str">
        <f>IF(A44="","",A44)</f>
        <v>４組３位</v>
      </c>
      <c r="L37" s="197"/>
      <c r="M37" s="198"/>
      <c r="N37" s="199" t="str">
        <f>IF(A46="","",A46)</f>
        <v>５組３位</v>
      </c>
      <c r="O37" s="197"/>
      <c r="P37" s="198"/>
      <c r="Q37" s="199" t="str">
        <f>IF(A48="","",A48)</f>
        <v/>
      </c>
      <c r="R37" s="197"/>
      <c r="S37" s="198"/>
      <c r="T37" s="199" t="str">
        <f>IF(A50="","",A50)</f>
        <v/>
      </c>
      <c r="U37" s="197"/>
      <c r="V37" s="198"/>
      <c r="W37" s="80" t="s">
        <v>63</v>
      </c>
      <c r="X37" s="80" t="s">
        <v>64</v>
      </c>
      <c r="Y37" s="80" t="s">
        <v>65</v>
      </c>
      <c r="Z37" s="81" t="s">
        <v>66</v>
      </c>
      <c r="AA37" s="80" t="s">
        <v>67</v>
      </c>
      <c r="AB37" s="80" t="s">
        <v>68</v>
      </c>
      <c r="AC37" s="80" t="s">
        <v>69</v>
      </c>
      <c r="AD37" s="82" t="s">
        <v>70</v>
      </c>
      <c r="AE37" s="61"/>
      <c r="AF37" s="62"/>
    </row>
    <row r="38" spans="1:33" customFormat="1" ht="18.5" customHeight="1">
      <c r="A38" s="220" t="str">
        <f>'U12（13日 順位決定）'!C6</f>
        <v>１組３位</v>
      </c>
      <c r="B38" s="168" t="s">
        <v>71</v>
      </c>
      <c r="C38" s="168"/>
      <c r="D38" s="181"/>
      <c r="E38" s="182" t="str">
        <f>IF(B40="○","●",IF(B40="●","○",IF(B40="","","△")))</f>
        <v/>
      </c>
      <c r="F38" s="172"/>
      <c r="G38" s="183"/>
      <c r="H38" s="182" t="str">
        <f>IF(B42="○","●",IF(B42="●","○",IF(B42="","","△")))</f>
        <v/>
      </c>
      <c r="I38" s="172"/>
      <c r="J38" s="183"/>
      <c r="K38" s="182" t="str">
        <f>IF(B44="○","●",IF(B44="●","○",IF(B44="","","△")))</f>
        <v/>
      </c>
      <c r="L38" s="172"/>
      <c r="M38" s="183"/>
      <c r="N38" s="182" t="str">
        <f>IF(B46="○","●",IF(B46="●","○",IF(B46="","","△")))</f>
        <v/>
      </c>
      <c r="O38" s="172"/>
      <c r="P38" s="183"/>
      <c r="Q38" s="182" t="str">
        <f>IF(B48="○","●",IF(B48="●","○",IF(B48="","","△")))</f>
        <v/>
      </c>
      <c r="R38" s="172"/>
      <c r="S38" s="173"/>
      <c r="T38" s="171" t="str">
        <f>IF(B50="○","●",IF(B50="●","○",IF(B50="","","△")))</f>
        <v/>
      </c>
      <c r="U38" s="172"/>
      <c r="V38" s="173"/>
      <c r="W38" s="166" t="str">
        <f>IF(COUNTIF(B38:V38,"")=20,"",COUNTIF(B38:V38,"○"))</f>
        <v/>
      </c>
      <c r="X38" s="166" t="str">
        <f>IF(COUNTIF(B38:V38,"")=20,"",COUNTIF(B38:V38,"●"))</f>
        <v/>
      </c>
      <c r="Y38" s="166" t="str">
        <f>IF(COUNTIF(B38:V38,"")=20,"",COUNTIF(B38:V38,"△"))</f>
        <v/>
      </c>
      <c r="Z38" s="165" t="str">
        <f>IF(W38="","",W38*3+Y38)</f>
        <v/>
      </c>
      <c r="AA38" s="166" t="str">
        <f>IF(COUNTIF(B38:V38,"")=20,"",IF(B39="",0,B39)+IF(E39="",0,E39)+IF(H39="",0,H39)+IF(K39="",0,K39)+IF(N39="",0,N39)+IF(Q39="",0,Q39)+IF(T39="",0,T39))</f>
        <v/>
      </c>
      <c r="AB38" s="166" t="str">
        <f>IF(COUNTIF(B38:V38,"")=20,"",IF(D39="",0,D39)+IF(G39="",0,G39)+IF(J39="",0,J39)+IF(M39="",0,M39)+IF(P39="",0,P39)+IF(S39="",0,S39)+IF(V39="",0,V39))</f>
        <v/>
      </c>
      <c r="AC38" s="166" t="str">
        <f>IF(COUNTIF(B38:V38,"")=20,"",AA38-AB38)</f>
        <v/>
      </c>
      <c r="AD38" s="200" t="str">
        <f>IF(COUNTIF(B38:V38,"")=20,"",RANK(AE38,$AE$38:$AE$51,0))</f>
        <v/>
      </c>
      <c r="AE38" s="149" t="str">
        <f>IF(COUNTIF(B38:V38,"")=20,"",IF(Z38="",0,Z38*10000)+AC38*500+AA38*10)</f>
        <v/>
      </c>
      <c r="AF38" s="61"/>
    </row>
    <row r="39" spans="1:33" customFormat="1" ht="18.5" customHeight="1">
      <c r="A39" s="221"/>
      <c r="B39" s="138"/>
      <c r="C39" s="138"/>
      <c r="D39" s="139"/>
      <c r="E39" s="85" t="str">
        <f>IF(D41="","",D41)</f>
        <v/>
      </c>
      <c r="F39" s="86" t="s">
        <v>72</v>
      </c>
      <c r="G39" s="85" t="str">
        <f>IF(B41="","",B41)</f>
        <v/>
      </c>
      <c r="H39" s="87" t="str">
        <f>IF(D43="","",D43)</f>
        <v/>
      </c>
      <c r="I39" s="86" t="s">
        <v>72</v>
      </c>
      <c r="J39" s="88" t="str">
        <f>IF(B43="","",B43)</f>
        <v/>
      </c>
      <c r="K39" s="85" t="str">
        <f>IF(D45="","",D45)</f>
        <v/>
      </c>
      <c r="L39" s="86" t="s">
        <v>72</v>
      </c>
      <c r="M39" s="88" t="str">
        <f>IF(B45="","",B45)</f>
        <v/>
      </c>
      <c r="N39" s="85" t="str">
        <f>IF(D47="","",D47)</f>
        <v/>
      </c>
      <c r="O39" s="86" t="s">
        <v>72</v>
      </c>
      <c r="P39" s="88" t="str">
        <f>IF(B47="","",B47)</f>
        <v/>
      </c>
      <c r="Q39" s="85" t="str">
        <f>IF(D49="","",D49)</f>
        <v/>
      </c>
      <c r="R39" s="86" t="s">
        <v>72</v>
      </c>
      <c r="S39" s="88" t="str">
        <f>IF(B49="","",B49)</f>
        <v/>
      </c>
      <c r="T39" s="85" t="str">
        <f>IF(D51="","",D51)</f>
        <v/>
      </c>
      <c r="U39" s="86" t="s">
        <v>72</v>
      </c>
      <c r="V39" s="88" t="str">
        <f>IF(B51="","",B51)</f>
        <v/>
      </c>
      <c r="W39" s="146"/>
      <c r="X39" s="146"/>
      <c r="Y39" s="146"/>
      <c r="Z39" s="148"/>
      <c r="AA39" s="146"/>
      <c r="AB39" s="146"/>
      <c r="AC39" s="146"/>
      <c r="AD39" s="201"/>
      <c r="AE39" s="149"/>
      <c r="AF39" s="61"/>
    </row>
    <row r="40" spans="1:33" customFormat="1" ht="18.5" customHeight="1">
      <c r="A40" s="222" t="str">
        <f>'U12（13日 順位決定）'!D6</f>
        <v>２組３位</v>
      </c>
      <c r="B40" s="151" t="str">
        <f>IF(B41&gt;D41,"○",IF(B41&lt;D41,"●",IF(B41="","","△")))</f>
        <v/>
      </c>
      <c r="C40" s="151"/>
      <c r="D40" s="152"/>
      <c r="E40" s="153" t="s">
        <v>71</v>
      </c>
      <c r="F40" s="136"/>
      <c r="G40" s="137"/>
      <c r="H40" s="140" t="str">
        <f>IF(E42="○","●",IF(E42="●","○",IF(E42="","","△")))</f>
        <v/>
      </c>
      <c r="I40" s="141"/>
      <c r="J40" s="142"/>
      <c r="K40" s="140" t="str">
        <f>IF(E44="○","●",IF(E44="●","○",IF(E44="","","△")))</f>
        <v/>
      </c>
      <c r="L40" s="141"/>
      <c r="M40" s="142"/>
      <c r="N40" s="140" t="str">
        <f>IF(E46="○","●",IF(E46="●","○",IF(E46="","","△")))</f>
        <v/>
      </c>
      <c r="O40" s="141"/>
      <c r="P40" s="142"/>
      <c r="Q40" s="140" t="str">
        <f>IF(E48="○","●",IF(E48="●","○",IF(E48="","","△")))</f>
        <v/>
      </c>
      <c r="R40" s="141"/>
      <c r="S40" s="143"/>
      <c r="T40" s="144" t="str">
        <f>IF(E50="○","●",IF(E50="●","○",IF(E50="","","△")))</f>
        <v/>
      </c>
      <c r="U40" s="141"/>
      <c r="V40" s="143"/>
      <c r="W40" s="155" t="str">
        <f>IF(COUNTIF(B40:V40,"")=20,"",COUNTIF(B40:V40,"○"))</f>
        <v/>
      </c>
      <c r="X40" s="145" t="str">
        <f>IF(COUNTIF(B40:V40,"")=20,"",COUNTIF(B40:V40,"●"))</f>
        <v/>
      </c>
      <c r="Y40" s="155" t="str">
        <f>IF(COUNTIF(B40:V40,"")=20,"",COUNTIF(B40:V40,"△"))</f>
        <v/>
      </c>
      <c r="Z40" s="156" t="str">
        <f>IF(W40="","",W40*3+Y40)</f>
        <v/>
      </c>
      <c r="AA40" s="155" t="str">
        <f>IF(COUNTIF(B40:V40,"")=20,"",IF(B41="",0,B41)+IF(E41="",0,E41)+IF(H41="",0,H41)+IF(K41="",0,K41)+IF(N41="",0,N41)+IF(Q41="",0,Q41)+IF(T41="",0,T41))</f>
        <v/>
      </c>
      <c r="AB40" s="155" t="str">
        <f>IF(COUNTIF(B40:V40,"")=20,"",IF(D41="",0,D41)+IF(G41="",0,G41)+IF(J41="",0,J41)+IF(M41="",0,M41)+IF(P41="",0,P41)+IF(S41="",0,S41)+IF(V41="",0,V41))</f>
        <v/>
      </c>
      <c r="AC40" s="155" t="str">
        <f>IF(COUNTIF(B40:V40,"")=20,"",AA40-AB40)</f>
        <v/>
      </c>
      <c r="AD40" s="200" t="str">
        <f t="shared" ref="AD40" si="0">IF(COUNTIF(B40:V40,"")=20,"",RANK(AE40,$AE$38:$AE$51,0))</f>
        <v/>
      </c>
      <c r="AE40" s="149" t="str">
        <f>IF(COUNTIF(B40:V40,"")=20,"",IF(Z40="",0,Z40*10000)+AC40*500+AA40*10)</f>
        <v/>
      </c>
      <c r="AF40" s="61"/>
    </row>
    <row r="41" spans="1:33" customFormat="1" ht="18.5" customHeight="1">
      <c r="A41" s="221"/>
      <c r="B41" s="84"/>
      <c r="C41" s="86" t="s">
        <v>72</v>
      </c>
      <c r="D41" s="89"/>
      <c r="E41" s="154"/>
      <c r="F41" s="138"/>
      <c r="G41" s="139"/>
      <c r="H41" s="85" t="str">
        <f>IF(G43="","",G43)</f>
        <v/>
      </c>
      <c r="I41" s="86" t="s">
        <v>72</v>
      </c>
      <c r="J41" s="88" t="str">
        <f>IF(E43="","",E43)</f>
        <v/>
      </c>
      <c r="K41" s="85" t="str">
        <f>IF(G45="","",G45)</f>
        <v/>
      </c>
      <c r="L41" s="86" t="s">
        <v>72</v>
      </c>
      <c r="M41" s="88" t="str">
        <f>IF(E45="","",E45)</f>
        <v/>
      </c>
      <c r="N41" s="85" t="str">
        <f>IF(G47="","",G47)</f>
        <v/>
      </c>
      <c r="O41" s="86" t="s">
        <v>72</v>
      </c>
      <c r="P41" s="88" t="str">
        <f>IF(E47="","",E47)</f>
        <v/>
      </c>
      <c r="Q41" s="85" t="str">
        <f>IF(G49="","",G49)</f>
        <v/>
      </c>
      <c r="R41" s="86" t="s">
        <v>72</v>
      </c>
      <c r="S41" s="88" t="str">
        <f>IF(E49="","",E49)</f>
        <v/>
      </c>
      <c r="T41" s="85" t="str">
        <f>IF(G51="","",G51)</f>
        <v/>
      </c>
      <c r="U41" s="86" t="s">
        <v>72</v>
      </c>
      <c r="V41" s="88" t="str">
        <f>IF(E51="","",E51)</f>
        <v/>
      </c>
      <c r="W41" s="146"/>
      <c r="X41" s="146"/>
      <c r="Y41" s="146"/>
      <c r="Z41" s="148"/>
      <c r="AA41" s="146"/>
      <c r="AB41" s="146"/>
      <c r="AC41" s="146"/>
      <c r="AD41" s="201"/>
      <c r="AE41" s="149"/>
      <c r="AF41" s="61"/>
    </row>
    <row r="42" spans="1:33" customFormat="1" ht="18.5" customHeight="1">
      <c r="A42" s="222" t="str">
        <f>'U12（13日 順位決定）'!E6</f>
        <v>３組３位</v>
      </c>
      <c r="B42" s="151" t="str">
        <f>IF(B43&gt;D43,"○",IF(B43&lt;D43,"●",IF(B43="","","△")))</f>
        <v/>
      </c>
      <c r="C42" s="151"/>
      <c r="D42" s="152"/>
      <c r="E42" s="157" t="str">
        <f>IF(E43&gt;G43,"○",IF(E43&lt;G43,"●",IF(E43="","","△")))</f>
        <v/>
      </c>
      <c r="F42" s="151"/>
      <c r="G42" s="152"/>
      <c r="H42" s="153" t="s">
        <v>71</v>
      </c>
      <c r="I42" s="136"/>
      <c r="J42" s="137"/>
      <c r="K42" s="140" t="str">
        <f>IF(H44="○","●",IF(H44="●","○",IF(H44="","","△")))</f>
        <v/>
      </c>
      <c r="L42" s="141"/>
      <c r="M42" s="142"/>
      <c r="N42" s="140" t="str">
        <f>IF(H46="○","●",IF(H46="●","○",IF(H46="","","△")))</f>
        <v/>
      </c>
      <c r="O42" s="141"/>
      <c r="P42" s="142"/>
      <c r="Q42" s="140" t="str">
        <f>IF(H48="○","●",IF(H48="●","○",IF(H48="","","△")))</f>
        <v/>
      </c>
      <c r="R42" s="141"/>
      <c r="S42" s="143"/>
      <c r="T42" s="144" t="str">
        <f>IF(H50="○","●",IF(H50="●","○",IF(H50="","","△")))</f>
        <v/>
      </c>
      <c r="U42" s="141"/>
      <c r="V42" s="143"/>
      <c r="W42" s="155" t="str">
        <f>IF(COUNTIF(B42:V42,"")=20,"",COUNTIF(B42:V42,"○"))</f>
        <v/>
      </c>
      <c r="X42" s="145" t="str">
        <f>IF(COUNTIF(B42:V42,"")=20,"",COUNTIF(B42:V42,"●"))</f>
        <v/>
      </c>
      <c r="Y42" s="155" t="str">
        <f>IF(COUNTIF(B42:V42,"")=20,"",COUNTIF(B42:V42,"△"))</f>
        <v/>
      </c>
      <c r="Z42" s="156" t="str">
        <f>IF(W42="","",W42*3+Y42)</f>
        <v/>
      </c>
      <c r="AA42" s="155" t="str">
        <f>IF(COUNTIF(B42:V42,"")=20,"",IF(B43="",0,B43)+IF(E43="",0,E43)+IF(H43="",0,H43)+IF(K43="",0,K43)+IF(N43="",0,N43)+IF(Q43="",0,Q43)+IF(T43="",0,T43))</f>
        <v/>
      </c>
      <c r="AB42" s="155" t="str">
        <f>IF(COUNTIF(B42:V42,"")=20,"",IF(D43="",0,D43)+IF(G43="",0,G43)+IF(J43="",0,J43)+IF(M43="",0,M43)+IF(P43="",0,P43)+IF(S43="",0,S43)+IF(V43="",0,V43))</f>
        <v/>
      </c>
      <c r="AC42" s="155" t="str">
        <f>IF(COUNTIF(B42:V42,"")=20,"",AA42-AB42)</f>
        <v/>
      </c>
      <c r="AD42" s="200" t="str">
        <f t="shared" ref="AD42" si="1">IF(COUNTIF(B42:V42,"")=20,"",RANK(AE42,$AE$38:$AE$51,0))</f>
        <v/>
      </c>
      <c r="AE42" s="149" t="str">
        <f>IF(COUNTIF(B42:V42,"")=20,"",IF(Z42="",0,Z42*10000)+AC42*500+AA42*10)</f>
        <v/>
      </c>
      <c r="AF42" s="61"/>
    </row>
    <row r="43" spans="1:33" customFormat="1" ht="18.5" customHeight="1">
      <c r="A43" s="221"/>
      <c r="B43" s="84"/>
      <c r="C43" s="86" t="s">
        <v>72</v>
      </c>
      <c r="D43" s="89"/>
      <c r="E43" s="84"/>
      <c r="F43" s="86" t="s">
        <v>72</v>
      </c>
      <c r="G43" s="89"/>
      <c r="H43" s="154"/>
      <c r="I43" s="138"/>
      <c r="J43" s="139"/>
      <c r="K43" s="85" t="str">
        <f>IF(J45="","",J45)</f>
        <v/>
      </c>
      <c r="L43" s="86" t="s">
        <v>72</v>
      </c>
      <c r="M43" s="88" t="str">
        <f>IF(H45="","",H45)</f>
        <v/>
      </c>
      <c r="N43" s="85" t="str">
        <f>IF(J47="","",J47)</f>
        <v/>
      </c>
      <c r="O43" s="86" t="s">
        <v>72</v>
      </c>
      <c r="P43" s="88" t="str">
        <f>IF(H47="","",H47)</f>
        <v/>
      </c>
      <c r="Q43" s="85" t="str">
        <f>IF(J49="","",J49)</f>
        <v/>
      </c>
      <c r="R43" s="86" t="s">
        <v>72</v>
      </c>
      <c r="S43" s="88" t="str">
        <f>IF(H49="","",H49)</f>
        <v/>
      </c>
      <c r="T43" s="85" t="str">
        <f>IF(J51="","",J51)</f>
        <v/>
      </c>
      <c r="U43" s="86" t="s">
        <v>72</v>
      </c>
      <c r="V43" s="88" t="str">
        <f>IF(H51="","",H51)</f>
        <v/>
      </c>
      <c r="W43" s="146"/>
      <c r="X43" s="146"/>
      <c r="Y43" s="146"/>
      <c r="Z43" s="148"/>
      <c r="AA43" s="146"/>
      <c r="AB43" s="146"/>
      <c r="AC43" s="146"/>
      <c r="AD43" s="201"/>
      <c r="AE43" s="149"/>
      <c r="AF43" s="61"/>
    </row>
    <row r="44" spans="1:33" customFormat="1" ht="18.5" customHeight="1">
      <c r="A44" s="222" t="str">
        <f>'U12（13日 順位決定）'!F6</f>
        <v>４組３位</v>
      </c>
      <c r="B44" s="151" t="str">
        <f>IF(B45&gt;D45,"○",IF(B45&lt;D45,"●",IF(B45="","","△")))</f>
        <v/>
      </c>
      <c r="C44" s="151"/>
      <c r="D44" s="152"/>
      <c r="E44" s="157" t="str">
        <f>IF(E45&gt;G45,"○",IF(E45&lt;G45,"●",IF(E45="","","△")))</f>
        <v/>
      </c>
      <c r="F44" s="151"/>
      <c r="G44" s="152"/>
      <c r="H44" s="157" t="str">
        <f>IF(H45&gt;J45,"○",IF(H45&lt;J45,"●",IF(H45="","","△")))</f>
        <v/>
      </c>
      <c r="I44" s="151"/>
      <c r="J44" s="152"/>
      <c r="K44" s="153" t="s">
        <v>71</v>
      </c>
      <c r="L44" s="136"/>
      <c r="M44" s="137"/>
      <c r="N44" s="140" t="str">
        <f>IF(K46="○","●",IF(K46="●","○",IF(K46="","","△")))</f>
        <v/>
      </c>
      <c r="O44" s="141"/>
      <c r="P44" s="142"/>
      <c r="Q44" s="140" t="str">
        <f>IF(K48="○","●",IF(K48="●","○",IF(K48="","","△")))</f>
        <v/>
      </c>
      <c r="R44" s="141"/>
      <c r="S44" s="143"/>
      <c r="T44" s="144" t="str">
        <f>IF(K50="○","●",IF(K50="●","○",IF(K50="","","△")))</f>
        <v/>
      </c>
      <c r="U44" s="141"/>
      <c r="V44" s="143"/>
      <c r="W44" s="155" t="str">
        <f>IF(COUNTIF(B44:V44,"")=20,"",COUNTIF(B44:V44,"○"))</f>
        <v/>
      </c>
      <c r="X44" s="145" t="str">
        <f>IF(COUNTIF(B44:V44,"")=20,"",COUNTIF(B44:V44,"●"))</f>
        <v/>
      </c>
      <c r="Y44" s="155" t="str">
        <f>IF(COUNTIF(B44:V44,"")=20,"",COUNTIF(B44:V44,"△"))</f>
        <v/>
      </c>
      <c r="Z44" s="156" t="str">
        <f>IF(W44="","",W44*3+Y44)</f>
        <v/>
      </c>
      <c r="AA44" s="155" t="str">
        <f>IF(COUNTIF(B44:V44,"")=20,"",IF(B45="",0,B45)+IF(E45="",0,E45)+IF(H45="",0,H45)+IF(K45="",0,K45)+IF(N45="",0,N45)+IF(Q45="",0,Q45)+IF(T45="",0,T45))</f>
        <v/>
      </c>
      <c r="AB44" s="155" t="str">
        <f>IF(COUNTIF(B44:V44,"")=20,"",IF(D45="",0,D45)+IF(G45="",0,G45)+IF(J45="",0,J45)+IF(M45="",0,M45)+IF(P45="",0,P45)+IF(S45="",0,S45)+IF(V45="",0,V45))</f>
        <v/>
      </c>
      <c r="AC44" s="155" t="str">
        <f>IF(COUNTIF(B44:V44,"")=20,"",AA44-AB44)</f>
        <v/>
      </c>
      <c r="AD44" s="200" t="str">
        <f t="shared" ref="AD44" si="2">IF(COUNTIF(B44:V44,"")=20,"",RANK(AE44,$AE$38:$AE$51,0))</f>
        <v/>
      </c>
      <c r="AE44" s="149" t="str">
        <f>IF(COUNTIF(B44:V44,"")=20,"",IF(Z44="",0,Z44*10000)+AC44*500+AA44*10)</f>
        <v/>
      </c>
      <c r="AF44" s="61"/>
    </row>
    <row r="45" spans="1:33" customFormat="1" ht="18.5" customHeight="1">
      <c r="A45" s="221"/>
      <c r="B45" s="84"/>
      <c r="C45" s="86" t="s">
        <v>72</v>
      </c>
      <c r="D45" s="89"/>
      <c r="E45" s="84"/>
      <c r="F45" s="86" t="s">
        <v>72</v>
      </c>
      <c r="G45" s="89"/>
      <c r="H45" s="84"/>
      <c r="I45" s="86" t="s">
        <v>72</v>
      </c>
      <c r="J45" s="89"/>
      <c r="K45" s="154"/>
      <c r="L45" s="138"/>
      <c r="M45" s="139"/>
      <c r="N45" s="85" t="str">
        <f>IF(M47="","",M47)</f>
        <v/>
      </c>
      <c r="O45" s="86" t="s">
        <v>72</v>
      </c>
      <c r="P45" s="88" t="str">
        <f>IF(K47="","",K47)</f>
        <v/>
      </c>
      <c r="Q45" s="85" t="str">
        <f>IF(M49="","",M49)</f>
        <v/>
      </c>
      <c r="R45" s="86" t="s">
        <v>72</v>
      </c>
      <c r="S45" s="88" t="str">
        <f>IF($K$16="","",$K$16)</f>
        <v/>
      </c>
      <c r="T45" s="85" t="str">
        <f>IF(M51="","",M51)</f>
        <v/>
      </c>
      <c r="U45" s="86" t="s">
        <v>72</v>
      </c>
      <c r="V45" s="88" t="str">
        <f>IF(K51="","",K51)</f>
        <v/>
      </c>
      <c r="W45" s="146"/>
      <c r="X45" s="146"/>
      <c r="Y45" s="146"/>
      <c r="Z45" s="148"/>
      <c r="AA45" s="146"/>
      <c r="AB45" s="146"/>
      <c r="AC45" s="146"/>
      <c r="AD45" s="201"/>
      <c r="AE45" s="149"/>
      <c r="AF45" s="61"/>
    </row>
    <row r="46" spans="1:33" customFormat="1" ht="18.5" customHeight="1">
      <c r="A46" s="222" t="str">
        <f>'U12（13日 順位決定）'!G6</f>
        <v>５組３位</v>
      </c>
      <c r="B46" s="151" t="str">
        <f>IF(B47&gt;D47,"○",IF(B47&lt;D47,"●",IF(B47="","","△")))</f>
        <v/>
      </c>
      <c r="C46" s="151"/>
      <c r="D46" s="152"/>
      <c r="E46" s="157" t="str">
        <f>IF(E47&gt;G47,"○",IF(E47&lt;G47,"●",IF(E47="","","△")))</f>
        <v/>
      </c>
      <c r="F46" s="151"/>
      <c r="G46" s="152"/>
      <c r="H46" s="157" t="str">
        <f>IF(H47&gt;J47,"○",IF(H47&lt;J47,"●",IF(H47="","","△")))</f>
        <v/>
      </c>
      <c r="I46" s="151"/>
      <c r="J46" s="152"/>
      <c r="K46" s="157" t="str">
        <f>IF(K47&gt;M47,"○",IF(K47&lt;M47,"●",IF(K47="","","△")))</f>
        <v/>
      </c>
      <c r="L46" s="151"/>
      <c r="M46" s="152"/>
      <c r="N46" s="153" t="s">
        <v>71</v>
      </c>
      <c r="O46" s="136"/>
      <c r="P46" s="137"/>
      <c r="Q46" s="164" t="str">
        <f>IF(N48="○","●",IF(N48="●","○",IF(N48="","","△")))</f>
        <v/>
      </c>
      <c r="R46" s="151"/>
      <c r="S46" s="152"/>
      <c r="T46" s="157" t="str">
        <f>IF(N50="○","●",IF(N50="●","○",IF(N50="","","△")))</f>
        <v/>
      </c>
      <c r="U46" s="151"/>
      <c r="V46" s="152"/>
      <c r="W46" s="155" t="str">
        <f>IF(COUNTIF(B46:V46,"")=20,"",COUNTIF(B46:V46,"○"))</f>
        <v/>
      </c>
      <c r="X46" s="145" t="str">
        <f>IF(COUNTIF(B46:V46,"")=20,"",COUNTIF(B46:V46,"●"))</f>
        <v/>
      </c>
      <c r="Y46" s="155" t="str">
        <f>IF(COUNTIF(B46:V46,"")=20,"",COUNTIF(B46:V46,"△"))</f>
        <v/>
      </c>
      <c r="Z46" s="156" t="str">
        <f>IF(W46="","",W46*3+Y46)</f>
        <v/>
      </c>
      <c r="AA46" s="155" t="str">
        <f>IF(COUNTIF(B46:V46,"")=20,"",IF(B47="",0,B47)+IF(E47="",0,E47)+IF(H47="",0,H47)+IF(K47="",0,K47)+IF(N47="",0,N47)+IF(Q47="",0,Q47)+IF(T47="",0,T47))</f>
        <v/>
      </c>
      <c r="AB46" s="155" t="str">
        <f>IF(COUNTIF(B46:V46,"")=20,"",IF(D47="",0,D47)+IF(G47="",0,G47)+IF(J47="",0,J47)+IF(M47="",0,M47)+IF(P47="",0,P47)+IF(S47="",0,S47)+IF(V47="",0,V47))</f>
        <v/>
      </c>
      <c r="AC46" s="155" t="str">
        <f>IF(COUNTIF(B46:V46,"")=20,"",AA46-AB46)</f>
        <v/>
      </c>
      <c r="AD46" s="200" t="str">
        <f t="shared" ref="AD46" si="3">IF(COUNTIF(B46:V46,"")=20,"",RANK(AE46,$AE$38:$AE$51,0))</f>
        <v/>
      </c>
      <c r="AE46" s="149" t="str">
        <f>IF(COUNTIF(B46:V46,"")=20,"",IF(Z46="",0,Z46*10000)+AC46*500+AA46*10)</f>
        <v/>
      </c>
      <c r="AF46" s="61"/>
    </row>
    <row r="47" spans="1:33" customFormat="1" ht="18.5" customHeight="1" thickBot="1">
      <c r="A47" s="223"/>
      <c r="B47" s="95"/>
      <c r="C47" s="96" t="s">
        <v>72</v>
      </c>
      <c r="D47" s="97"/>
      <c r="E47" s="95"/>
      <c r="F47" s="96" t="s">
        <v>72</v>
      </c>
      <c r="G47" s="97"/>
      <c r="H47" s="95"/>
      <c r="I47" s="96" t="s">
        <v>72</v>
      </c>
      <c r="J47" s="97"/>
      <c r="K47" s="95"/>
      <c r="L47" s="96" t="s">
        <v>72</v>
      </c>
      <c r="M47" s="97"/>
      <c r="N47" s="212"/>
      <c r="O47" s="213"/>
      <c r="P47" s="214"/>
      <c r="Q47" s="98" t="str">
        <f>IF(P49="","",P49)</f>
        <v/>
      </c>
      <c r="R47" s="96" t="s">
        <v>72</v>
      </c>
      <c r="S47" s="99" t="str">
        <f>IF(N49="","",N49)</f>
        <v/>
      </c>
      <c r="T47" s="98" t="str">
        <f>IF(P51="","",P51)</f>
        <v/>
      </c>
      <c r="U47" s="96" t="s">
        <v>72</v>
      </c>
      <c r="V47" s="99" t="str">
        <f>IF(N51="","",N51)</f>
        <v/>
      </c>
      <c r="W47" s="206"/>
      <c r="X47" s="206"/>
      <c r="Y47" s="206"/>
      <c r="Z47" s="208"/>
      <c r="AA47" s="206"/>
      <c r="AB47" s="206"/>
      <c r="AC47" s="206"/>
      <c r="AD47" s="207"/>
      <c r="AE47" s="149"/>
      <c r="AF47" s="61"/>
    </row>
    <row r="48" spans="1:33" customFormat="1" ht="18.5" hidden="1" customHeight="1" outlineLevel="1">
      <c r="A48" s="209"/>
      <c r="B48" s="161" t="str">
        <f>IF(B49&gt;D49,"○",IF(B49&lt;D49,"●",IF(B49="","","△")))</f>
        <v/>
      </c>
      <c r="C48" s="162"/>
      <c r="D48" s="163"/>
      <c r="E48" s="161" t="str">
        <f>IF(E49&gt;G49,"○",IF(E49&lt;G49,"●",IF(E49="","","△")))</f>
        <v/>
      </c>
      <c r="F48" s="162"/>
      <c r="G48" s="163"/>
      <c r="H48" s="161" t="str">
        <f>IF(H49&gt;J49,"○",IF(H49&lt;J49,"●",IF(H49="","","△")))</f>
        <v/>
      </c>
      <c r="I48" s="162"/>
      <c r="J48" s="163"/>
      <c r="K48" s="161" t="str">
        <f>IF(K49&gt;M49,"○",IF(K49&lt;M49,"●",IF(K49="","","△")))</f>
        <v/>
      </c>
      <c r="L48" s="162"/>
      <c r="M48" s="163"/>
      <c r="N48" s="161" t="str">
        <f>IF(N49&gt;P49,"○",IF(N49&lt;P49,"●",IF(N49="","","△")))</f>
        <v/>
      </c>
      <c r="O48" s="162"/>
      <c r="P48" s="163"/>
      <c r="Q48" s="167" t="s">
        <v>71</v>
      </c>
      <c r="R48" s="168"/>
      <c r="S48" s="169"/>
      <c r="T48" s="171" t="str">
        <f>IF(Q50="○","●",IF(Q50="●","○",IF(Q50="","","△")))</f>
        <v/>
      </c>
      <c r="U48" s="172"/>
      <c r="V48" s="173"/>
      <c r="W48" s="166" t="str">
        <f>IF(COUNTIF(B48:V48,"")=20,"",COUNTIF(B48:V48,"○"))</f>
        <v/>
      </c>
      <c r="X48" s="166" t="str">
        <f>IF(COUNTIF(B48:V48,"")=20,"",COUNTIF(B48:V48,"●"))</f>
        <v/>
      </c>
      <c r="Y48" s="166" t="str">
        <f>IF(COUNTIF(B48:V48,"")=20,"",COUNTIF(B48:V48,"△"))</f>
        <v/>
      </c>
      <c r="Z48" s="165" t="str">
        <f>IF(W48="","",W48*3+Y48)</f>
        <v/>
      </c>
      <c r="AA48" s="166" t="str">
        <f>IF(COUNTIF(B48:V48,"")=20,"",IF(B49="",0,B49)+IF(E49="",0,E49)+IF(H49="",0,H49)+IF(K49="",0,K49)+IF(N49="",0,N49)+IF(Q49="",0,Q49)+IF(T49="",0,T49))</f>
        <v/>
      </c>
      <c r="AB48" s="166" t="str">
        <f>IF(COUNTIF(B48:V48,"")=20,"",IF(D49="",0,D49)+IF(G49="",0,G49)+IF(J49="",0,J49)+IF(M49="",0,M49)+IF(P49="",0,P49)+IF(S49="",0,S49)+IF(V49="",0,V49))</f>
        <v/>
      </c>
      <c r="AC48" s="166" t="str">
        <f>IF(COUNTIF(B48:V48,"")=20,"",AA48-AB48)</f>
        <v/>
      </c>
      <c r="AD48" s="165" t="str">
        <f t="shared" ref="AD48" si="4">IF(COUNTIF(B48:V48,"")=20,"",RANK(AE48,$AE$38:$AE$51,0))</f>
        <v/>
      </c>
      <c r="AE48" s="186" t="str">
        <f>IF(COUNTIF(B48:V48,"")=20,"",IF(Z48="",0,Z48*10000)+AC48*500+AA48*10)</f>
        <v/>
      </c>
      <c r="AF48" s="61"/>
    </row>
    <row r="49" spans="1:33" customFormat="1" ht="18.5" hidden="1" customHeight="1" outlineLevel="1">
      <c r="A49" s="210"/>
      <c r="B49" s="84"/>
      <c r="C49" s="86" t="s">
        <v>72</v>
      </c>
      <c r="D49" s="89"/>
      <c r="E49" s="84"/>
      <c r="F49" s="86" t="s">
        <v>72</v>
      </c>
      <c r="G49" s="89"/>
      <c r="H49" s="84"/>
      <c r="I49" s="86" t="s">
        <v>72</v>
      </c>
      <c r="J49" s="89"/>
      <c r="K49" s="84"/>
      <c r="L49" s="86" t="s">
        <v>72</v>
      </c>
      <c r="M49" s="89"/>
      <c r="N49" s="84"/>
      <c r="O49" s="86" t="s">
        <v>72</v>
      </c>
      <c r="P49" s="89"/>
      <c r="Q49" s="154"/>
      <c r="R49" s="138"/>
      <c r="S49" s="170"/>
      <c r="T49" s="85" t="str">
        <f>IF(S51="","",S51)</f>
        <v/>
      </c>
      <c r="U49" s="86" t="s">
        <v>72</v>
      </c>
      <c r="V49" s="88" t="str">
        <f>IF(Q51="","",Q51)</f>
        <v/>
      </c>
      <c r="W49" s="146"/>
      <c r="X49" s="146"/>
      <c r="Y49" s="146"/>
      <c r="Z49" s="148"/>
      <c r="AA49" s="146"/>
      <c r="AB49" s="146"/>
      <c r="AC49" s="146"/>
      <c r="AD49" s="148"/>
      <c r="AE49" s="186"/>
      <c r="AF49" s="61"/>
    </row>
    <row r="50" spans="1:33" customFormat="1" ht="18.5" hidden="1" customHeight="1" outlineLevel="1">
      <c r="A50" s="215"/>
      <c r="B50" s="157" t="str">
        <f>IF(B51&gt;D51,"○",IF(B51&lt;D51,"●",IF(B51="","","△")))</f>
        <v/>
      </c>
      <c r="C50" s="151"/>
      <c r="D50" s="152"/>
      <c r="E50" s="157" t="str">
        <f>IF(E51&gt;G51,"○",IF(E51&lt;G51,"●",IF(E51="","","△")))</f>
        <v/>
      </c>
      <c r="F50" s="151"/>
      <c r="G50" s="152"/>
      <c r="H50" s="157" t="str">
        <f>IF(H51&gt;J51,"○",IF(H51&lt;J51,"●",IF(H51="","","△")))</f>
        <v/>
      </c>
      <c r="I50" s="151"/>
      <c r="J50" s="152"/>
      <c r="K50" s="157" t="str">
        <f>IF(K51&gt;M51,"○",IF(K51&lt;M51,"●",IF(K51="","","△")))</f>
        <v/>
      </c>
      <c r="L50" s="151"/>
      <c r="M50" s="152"/>
      <c r="N50" s="157" t="str">
        <f>IF(N51&gt;P51,"○",IF(N51&lt;P51,"●",IF(N51="","","△")))</f>
        <v/>
      </c>
      <c r="O50" s="151"/>
      <c r="P50" s="152"/>
      <c r="Q50" s="157" t="str">
        <f>IF(Q51&gt;S51,"○",IF(Q51&lt;S51,"●",IF(Q51="","","△")))</f>
        <v/>
      </c>
      <c r="R50" s="151"/>
      <c r="S50" s="152"/>
      <c r="T50" s="153" t="s">
        <v>71</v>
      </c>
      <c r="U50" s="136"/>
      <c r="V50" s="174"/>
      <c r="W50" s="155" t="str">
        <f>IF(COUNTIF(B50:V50,"")=20,"",COUNTIF(B50:V50,"○"))</f>
        <v/>
      </c>
      <c r="X50" s="145" t="str">
        <f>IF(COUNTIF(B50:V50,"")=20,"",COUNTIF(B50:V50,"●"))</f>
        <v/>
      </c>
      <c r="Y50" s="155" t="str">
        <f>IF(COUNTIF(B50:V50,"")=20,"",COUNTIF(B50:V50,"△"))</f>
        <v/>
      </c>
      <c r="Z50" s="156" t="str">
        <f>IF(W50="","",W50*3+Y50)</f>
        <v/>
      </c>
      <c r="AA50" s="155" t="str">
        <f>IF(COUNTIF(B50:V50,"")=20,"",IF(B51="",0,B51)+IF(E51="",0,E51)+IF(H51="",0,H51)+IF(K51="",0,K51)+IF(N51="",0,N51)+IF(Q51="",0,Q51)+IF(T51="",0,T51))</f>
        <v/>
      </c>
      <c r="AB50" s="155" t="str">
        <f>IF(COUNTIF(B50:V50,"")=20,"",IF(D51="",0,D51)+IF(G51="",0,G51)+IF(J51="",0,J51)+IF(M51="",0,M51)+IF(P51="",0,P51)+IF(S51="",0,S51)+IF(V51="",0,V51))</f>
        <v/>
      </c>
      <c r="AC50" s="155" t="str">
        <f>IF(COUNTIF(B50:V50,"")=20,"",AA50-AB50)</f>
        <v/>
      </c>
      <c r="AD50" s="165" t="str">
        <f t="shared" ref="AD50" si="5">IF(COUNTIF(B50:V50,"")=20,"",RANK(AE50,$AE$38:$AE$51,0))</f>
        <v/>
      </c>
      <c r="AE50" s="186" t="str">
        <f>IF(COUNTIF(B50:V50,"")=20,"",IF(Z50="",0,Z50*10000)+AC50*500+AA50*10)</f>
        <v/>
      </c>
      <c r="AF50" s="61"/>
    </row>
    <row r="51" spans="1:33" customFormat="1" ht="18.5" hidden="1" customHeight="1" outlineLevel="1">
      <c r="A51" s="210"/>
      <c r="B51" s="84"/>
      <c r="C51" s="86" t="s">
        <v>72</v>
      </c>
      <c r="D51" s="89"/>
      <c r="E51" s="84"/>
      <c r="F51" s="86" t="s">
        <v>72</v>
      </c>
      <c r="G51" s="89"/>
      <c r="H51" s="84"/>
      <c r="I51" s="86" t="s">
        <v>72</v>
      </c>
      <c r="J51" s="89"/>
      <c r="K51" s="84"/>
      <c r="L51" s="86" t="s">
        <v>72</v>
      </c>
      <c r="M51" s="89"/>
      <c r="N51" s="84"/>
      <c r="O51" s="86" t="s">
        <v>72</v>
      </c>
      <c r="P51" s="89"/>
      <c r="Q51" s="84"/>
      <c r="R51" s="86" t="s">
        <v>72</v>
      </c>
      <c r="S51" s="89"/>
      <c r="T51" s="154"/>
      <c r="U51" s="138"/>
      <c r="V51" s="170"/>
      <c r="W51" s="146"/>
      <c r="X51" s="146"/>
      <c r="Y51" s="146"/>
      <c r="Z51" s="148"/>
      <c r="AA51" s="146"/>
      <c r="AB51" s="146"/>
      <c r="AC51" s="146"/>
      <c r="AD51" s="148"/>
      <c r="AE51" s="186"/>
      <c r="AF51" s="61"/>
    </row>
    <row r="52" spans="1:33" s="79" customFormat="1" ht="18.5" customHeight="1" collapsed="1">
      <c r="A52" s="70"/>
      <c r="B52" s="71"/>
      <c r="C52" s="72"/>
      <c r="D52" s="73"/>
      <c r="E52" s="73"/>
      <c r="F52" s="74"/>
      <c r="G52" s="73"/>
      <c r="H52" s="73"/>
      <c r="I52" s="74"/>
      <c r="J52" s="73"/>
      <c r="K52" s="73"/>
      <c r="L52" s="75"/>
      <c r="M52" s="71"/>
      <c r="N52" s="71"/>
      <c r="O52" s="75"/>
      <c r="P52" s="71"/>
      <c r="Q52" s="71"/>
      <c r="R52" s="75"/>
      <c r="S52" s="71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7"/>
      <c r="AF52" s="78"/>
    </row>
    <row r="53" spans="1:33" customFormat="1" ht="9.75" customHeight="1" thickBot="1">
      <c r="A53" s="126"/>
      <c r="B53" s="127"/>
      <c r="C53" s="127"/>
      <c r="D53" s="67"/>
      <c r="E53" s="67"/>
      <c r="F53" s="67"/>
      <c r="G53" s="67"/>
      <c r="H53" s="67"/>
      <c r="I53" s="67"/>
      <c r="J53" s="67"/>
      <c r="K53" s="67"/>
      <c r="L53" s="68"/>
      <c r="M53" s="68"/>
      <c r="N53" s="68"/>
      <c r="O53" s="68"/>
      <c r="P53" s="68"/>
      <c r="Q53" s="69"/>
      <c r="R53" s="128"/>
      <c r="S53" s="128"/>
      <c r="T53" s="129"/>
      <c r="U53" s="129"/>
      <c r="V53" s="129"/>
      <c r="W53" s="129"/>
      <c r="X53" s="128"/>
      <c r="Y53" s="128"/>
      <c r="Z53" s="130"/>
      <c r="AA53" s="130"/>
      <c r="AB53" s="130"/>
      <c r="AC53" s="130"/>
      <c r="AD53" s="130"/>
      <c r="AE53" s="61"/>
      <c r="AG53" s="63"/>
    </row>
    <row r="54" spans="1:33" customFormat="1" ht="18.5" customHeight="1" thickBot="1">
      <c r="A54" s="103" t="s">
        <v>41</v>
      </c>
      <c r="B54" s="197" t="str">
        <f>IF(A55="","",A55)</f>
        <v>１組４位</v>
      </c>
      <c r="C54" s="197"/>
      <c r="D54" s="198"/>
      <c r="E54" s="199" t="str">
        <f>IF(A57="","",A57)</f>
        <v>２組４位</v>
      </c>
      <c r="F54" s="197"/>
      <c r="G54" s="198"/>
      <c r="H54" s="199" t="str">
        <f>IF(A59="","",A59)</f>
        <v>３組４位</v>
      </c>
      <c r="I54" s="197"/>
      <c r="J54" s="198"/>
      <c r="K54" s="199" t="str">
        <f>IF(A61="","",A61)</f>
        <v>４組４位</v>
      </c>
      <c r="L54" s="197"/>
      <c r="M54" s="198"/>
      <c r="N54" s="199" t="str">
        <f>IF(A63="","",A63)</f>
        <v>５組４位</v>
      </c>
      <c r="O54" s="197"/>
      <c r="P54" s="198"/>
      <c r="Q54" s="199" t="str">
        <f>IF(A65="","",A65)</f>
        <v/>
      </c>
      <c r="R54" s="197"/>
      <c r="S54" s="198"/>
      <c r="T54" s="199" t="str">
        <f>IF(A67="","",A67)</f>
        <v/>
      </c>
      <c r="U54" s="197"/>
      <c r="V54" s="198"/>
      <c r="W54" s="80" t="s">
        <v>63</v>
      </c>
      <c r="X54" s="80" t="s">
        <v>64</v>
      </c>
      <c r="Y54" s="80" t="s">
        <v>65</v>
      </c>
      <c r="Z54" s="81" t="s">
        <v>66</v>
      </c>
      <c r="AA54" s="80" t="s">
        <v>67</v>
      </c>
      <c r="AB54" s="80" t="s">
        <v>68</v>
      </c>
      <c r="AC54" s="80" t="s">
        <v>69</v>
      </c>
      <c r="AD54" s="82" t="s">
        <v>70</v>
      </c>
      <c r="AE54" s="61"/>
      <c r="AF54" s="62"/>
    </row>
    <row r="55" spans="1:33" customFormat="1" ht="18.5" customHeight="1">
      <c r="A55" s="224" t="str">
        <f>'U12（13日 順位決定）'!C7</f>
        <v>１組４位</v>
      </c>
      <c r="B55" s="168" t="s">
        <v>71</v>
      </c>
      <c r="C55" s="168"/>
      <c r="D55" s="181"/>
      <c r="E55" s="182" t="str">
        <f>IF(B57="○","●",IF(B57="●","○",IF(B57="","","△")))</f>
        <v/>
      </c>
      <c r="F55" s="172"/>
      <c r="G55" s="183"/>
      <c r="H55" s="182" t="str">
        <f>IF(B59="○","●",IF(B59="●","○",IF(B59="","","△")))</f>
        <v/>
      </c>
      <c r="I55" s="172"/>
      <c r="J55" s="183"/>
      <c r="K55" s="182" t="str">
        <f>IF(B61="○","●",IF(B61="●","○",IF(B61="","","△")))</f>
        <v/>
      </c>
      <c r="L55" s="172"/>
      <c r="M55" s="183"/>
      <c r="N55" s="182" t="str">
        <f>IF(B63="○","●",IF(B63="●","○",IF(B63="","","△")))</f>
        <v/>
      </c>
      <c r="O55" s="172"/>
      <c r="P55" s="183"/>
      <c r="Q55" s="182" t="str">
        <f>IF(B65="○","●",IF(B65="●","○",IF(B65="","","△")))</f>
        <v/>
      </c>
      <c r="R55" s="172"/>
      <c r="S55" s="173"/>
      <c r="T55" s="171" t="str">
        <f>IF(B67="○","●",IF(B67="●","○",IF(B67="","","△")))</f>
        <v/>
      </c>
      <c r="U55" s="172"/>
      <c r="V55" s="173"/>
      <c r="W55" s="166" t="str">
        <f>IF(COUNTIF(B55:V55,"")=20,"",COUNTIF(B55:V55,"○"))</f>
        <v/>
      </c>
      <c r="X55" s="166" t="str">
        <f>IF(COUNTIF(B55:V55,"")=20,"",COUNTIF(B55:V55,"●"))</f>
        <v/>
      </c>
      <c r="Y55" s="166" t="str">
        <f>IF(COUNTIF(B55:V55,"")=20,"",COUNTIF(B55:V55,"△"))</f>
        <v/>
      </c>
      <c r="Z55" s="165" t="str">
        <f>IF(W55="","",W55*3+Y55)</f>
        <v/>
      </c>
      <c r="AA55" s="166" t="str">
        <f>IF(COUNTIF(B55:V55,"")=20,"",IF(B56="",0,B56)+IF(E56="",0,E56)+IF(H56="",0,H56)+IF(K56="",0,K56)+IF(N56="",0,N56)+IF(Q56="",0,Q56)+IF(T56="",0,T56))</f>
        <v/>
      </c>
      <c r="AB55" s="166" t="str">
        <f>IF(COUNTIF(B55:V55,"")=20,"",IF(D56="",0,D56)+IF(G56="",0,G56)+IF(J56="",0,J56)+IF(M56="",0,M56)+IF(P56="",0,P56)+IF(S56="",0,S56)+IF(V56="",0,V56))</f>
        <v/>
      </c>
      <c r="AC55" s="166" t="str">
        <f>IF(COUNTIF(B55:V55,"")=20,"",AA55-AB55)</f>
        <v/>
      </c>
      <c r="AD55" s="200" t="str">
        <f>IF(COUNTIF(B55:V55,"")=20,"",RANK(AE55,$AE$55:$AE$68,0))</f>
        <v/>
      </c>
      <c r="AE55" s="149" t="str">
        <f>IF(COUNTIF(B55:V55,"")=20,"",IF(Z55="",0,Z55*10000)+AC55*500+AA55*10)</f>
        <v/>
      </c>
      <c r="AF55" s="61"/>
      <c r="AG55" s="64"/>
    </row>
    <row r="56" spans="1:33" customFormat="1" ht="18.5" customHeight="1">
      <c r="A56" s="225"/>
      <c r="B56" s="138"/>
      <c r="C56" s="138"/>
      <c r="D56" s="139"/>
      <c r="E56" s="85" t="str">
        <f>IF(D58="","",D58)</f>
        <v/>
      </c>
      <c r="F56" s="86" t="s">
        <v>72</v>
      </c>
      <c r="G56" s="85" t="str">
        <f>IF(B58="","",B58)</f>
        <v/>
      </c>
      <c r="H56" s="87" t="str">
        <f>IF(D60="","",D60)</f>
        <v/>
      </c>
      <c r="I56" s="86" t="s">
        <v>72</v>
      </c>
      <c r="J56" s="88" t="str">
        <f>IF(B60="","",B60)</f>
        <v/>
      </c>
      <c r="K56" s="85" t="str">
        <f>IF(D62="","",D62)</f>
        <v/>
      </c>
      <c r="L56" s="86" t="s">
        <v>72</v>
      </c>
      <c r="M56" s="88" t="str">
        <f>IF(B62="","",B62)</f>
        <v/>
      </c>
      <c r="N56" s="85" t="str">
        <f>IF(D64="","",D64)</f>
        <v/>
      </c>
      <c r="O56" s="86" t="s">
        <v>72</v>
      </c>
      <c r="P56" s="88" t="str">
        <f>IF(B64="","",B64)</f>
        <v/>
      </c>
      <c r="Q56" s="85" t="str">
        <f>IF(D66="","",D66)</f>
        <v/>
      </c>
      <c r="R56" s="86" t="s">
        <v>72</v>
      </c>
      <c r="S56" s="88" t="str">
        <f>IF(B66="","",B66)</f>
        <v/>
      </c>
      <c r="T56" s="85" t="str">
        <f>IF(D68="","",D68)</f>
        <v/>
      </c>
      <c r="U56" s="86" t="s">
        <v>72</v>
      </c>
      <c r="V56" s="88" t="str">
        <f>IF(B68="","",B68)</f>
        <v/>
      </c>
      <c r="W56" s="146"/>
      <c r="X56" s="146"/>
      <c r="Y56" s="146"/>
      <c r="Z56" s="148"/>
      <c r="AA56" s="146"/>
      <c r="AB56" s="146"/>
      <c r="AC56" s="146"/>
      <c r="AD56" s="201"/>
      <c r="AE56" s="149"/>
      <c r="AF56" s="61"/>
      <c r="AG56" s="64"/>
    </row>
    <row r="57" spans="1:33" customFormat="1" ht="18.5" customHeight="1">
      <c r="A57" s="226" t="str">
        <f>'U12（13日 順位決定）'!D7</f>
        <v>２組４位</v>
      </c>
      <c r="B57" s="151" t="str">
        <f>IF(B58&gt;D58,"○",IF(B58&lt;D58,"●",IF(B58="","","△")))</f>
        <v/>
      </c>
      <c r="C57" s="151"/>
      <c r="D57" s="152"/>
      <c r="E57" s="153" t="s">
        <v>71</v>
      </c>
      <c r="F57" s="136"/>
      <c r="G57" s="137"/>
      <c r="H57" s="140" t="str">
        <f>IF(E59="○","●",IF(E59="●","○",IF(E59="","","△")))</f>
        <v/>
      </c>
      <c r="I57" s="141"/>
      <c r="J57" s="142"/>
      <c r="K57" s="140" t="str">
        <f>IF(E61="○","●",IF(E61="●","○",IF(E61="","","△")))</f>
        <v/>
      </c>
      <c r="L57" s="141"/>
      <c r="M57" s="142"/>
      <c r="N57" s="140" t="str">
        <f>IF(E63="○","●",IF(E63="●","○",IF(E63="","","△")))</f>
        <v/>
      </c>
      <c r="O57" s="141"/>
      <c r="P57" s="142"/>
      <c r="Q57" s="140" t="str">
        <f>IF(E65="○","●",IF(E65="●","○",IF(E65="","","△")))</f>
        <v/>
      </c>
      <c r="R57" s="141"/>
      <c r="S57" s="143"/>
      <c r="T57" s="144" t="str">
        <f>IF(E67="○","●",IF(E67="●","○",IF(E67="","","△")))</f>
        <v/>
      </c>
      <c r="U57" s="141"/>
      <c r="V57" s="143"/>
      <c r="W57" s="155" t="str">
        <f>IF(COUNTIF(B57:V57,"")=20,"",COUNTIF(B57:V57,"○"))</f>
        <v/>
      </c>
      <c r="X57" s="145" t="str">
        <f>IF(COUNTIF(B57:V57,"")=20,"",COUNTIF(B57:V57,"●"))</f>
        <v/>
      </c>
      <c r="Y57" s="155" t="str">
        <f>IF(COUNTIF(B57:V57,"")=20,"",COUNTIF(B57:V57,"△"))</f>
        <v/>
      </c>
      <c r="Z57" s="156" t="str">
        <f>IF(W57="","",W57*3+Y57)</f>
        <v/>
      </c>
      <c r="AA57" s="155" t="str">
        <f>IF(COUNTIF(B57:V57,"")=20,"",IF(B58="",0,B58)+IF(E58="",0,E58)+IF(H58="",0,H58)+IF(K58="",0,K58)+IF(N58="",0,N58)+IF(Q58="",0,Q58)+IF(T58="",0,T58))</f>
        <v/>
      </c>
      <c r="AB57" s="155" t="str">
        <f>IF(COUNTIF(B57:V57,"")=20,"",IF(D58="",0,D58)+IF(G58="",0,G58)+IF(J58="",0,J58)+IF(M58="",0,M58)+IF(P58="",0,P58)+IF(S58="",0,S58)+IF(V58="",0,V58))</f>
        <v/>
      </c>
      <c r="AC57" s="155" t="str">
        <f>IF(COUNTIF(B57:V57,"")=20,"",AA57-AB57)</f>
        <v/>
      </c>
      <c r="AD57" s="200" t="str">
        <f t="shared" ref="AD57" si="6">IF(COUNTIF(B57:V57,"")=20,"",RANK(AE57,$AE$55:$AE$68,0))</f>
        <v/>
      </c>
      <c r="AE57" s="149" t="str">
        <f>IF(COUNTIF(B57:V57,"")=20,"",IF(Z57="",0,Z57*10000)+AC57*500+AA57*10)</f>
        <v/>
      </c>
      <c r="AF57" s="61"/>
      <c r="AG57" s="64"/>
    </row>
    <row r="58" spans="1:33" customFormat="1" ht="18.5" customHeight="1">
      <c r="A58" s="225"/>
      <c r="B58" s="84"/>
      <c r="C58" s="86" t="s">
        <v>72</v>
      </c>
      <c r="D58" s="89"/>
      <c r="E58" s="154"/>
      <c r="F58" s="138"/>
      <c r="G58" s="139"/>
      <c r="H58" s="85" t="str">
        <f>IF(G60="","",G60)</f>
        <v/>
      </c>
      <c r="I58" s="86" t="s">
        <v>72</v>
      </c>
      <c r="J58" s="88" t="str">
        <f>IF(E60="","",E60)</f>
        <v/>
      </c>
      <c r="K58" s="85" t="str">
        <f>IF(G62="","",G62)</f>
        <v/>
      </c>
      <c r="L58" s="86" t="s">
        <v>72</v>
      </c>
      <c r="M58" s="88" t="str">
        <f>IF(E62="","",E62)</f>
        <v/>
      </c>
      <c r="N58" s="85" t="str">
        <f>IF(G64="","",G64)</f>
        <v/>
      </c>
      <c r="O58" s="86" t="s">
        <v>72</v>
      </c>
      <c r="P58" s="88" t="str">
        <f>IF(E64="","",E64)</f>
        <v/>
      </c>
      <c r="Q58" s="85" t="str">
        <f>IF(G66="","",G66)</f>
        <v/>
      </c>
      <c r="R58" s="86" t="s">
        <v>72</v>
      </c>
      <c r="S58" s="88" t="str">
        <f>IF(E66="","",E66)</f>
        <v/>
      </c>
      <c r="T58" s="85" t="str">
        <f>IF(G68="","",G68)</f>
        <v/>
      </c>
      <c r="U58" s="86" t="s">
        <v>72</v>
      </c>
      <c r="V58" s="88" t="str">
        <f>IF(E68="","",E68)</f>
        <v/>
      </c>
      <c r="W58" s="146"/>
      <c r="X58" s="146"/>
      <c r="Y58" s="146"/>
      <c r="Z58" s="148"/>
      <c r="AA58" s="146"/>
      <c r="AB58" s="146"/>
      <c r="AC58" s="146"/>
      <c r="AD58" s="201"/>
      <c r="AE58" s="149"/>
      <c r="AF58" s="61"/>
      <c r="AG58" s="64"/>
    </row>
    <row r="59" spans="1:33" customFormat="1" ht="18.5" customHeight="1">
      <c r="A59" s="226" t="str">
        <f>'U12（13日 順位決定）'!E7</f>
        <v>３組４位</v>
      </c>
      <c r="B59" s="151" t="str">
        <f>IF(B60&gt;D60,"○",IF(B60&lt;D60,"●",IF(B60="","","△")))</f>
        <v/>
      </c>
      <c r="C59" s="151"/>
      <c r="D59" s="152"/>
      <c r="E59" s="157" t="str">
        <f>IF(E60&gt;G60,"○",IF(E60&lt;G60,"●",IF(E60="","","△")))</f>
        <v/>
      </c>
      <c r="F59" s="151"/>
      <c r="G59" s="152"/>
      <c r="H59" s="153" t="s">
        <v>71</v>
      </c>
      <c r="I59" s="136"/>
      <c r="J59" s="137"/>
      <c r="K59" s="140" t="str">
        <f>IF(H61="○","●",IF(H61="●","○",IF(H61="","","△")))</f>
        <v/>
      </c>
      <c r="L59" s="141"/>
      <c r="M59" s="142"/>
      <c r="N59" s="140" t="str">
        <f>IF(H63="○","●",IF(H63="●","○",IF(H63="","","△")))</f>
        <v/>
      </c>
      <c r="O59" s="141"/>
      <c r="P59" s="142"/>
      <c r="Q59" s="140" t="str">
        <f>IF(H65="○","●",IF(H65="●","○",IF(H65="","","△")))</f>
        <v/>
      </c>
      <c r="R59" s="141"/>
      <c r="S59" s="143"/>
      <c r="T59" s="144" t="str">
        <f>IF(H67="○","●",IF(H67="●","○",IF(H67="","","△")))</f>
        <v/>
      </c>
      <c r="U59" s="141"/>
      <c r="V59" s="143"/>
      <c r="W59" s="155" t="str">
        <f>IF(COUNTIF(B59:V59,"")=20,"",COUNTIF(B59:V59,"○"))</f>
        <v/>
      </c>
      <c r="X59" s="145" t="str">
        <f>IF(COUNTIF(B59:V59,"")=20,"",COUNTIF(B59:V59,"●"))</f>
        <v/>
      </c>
      <c r="Y59" s="155" t="str">
        <f>IF(COUNTIF(B59:V59,"")=20,"",COUNTIF(B59:V59,"△"))</f>
        <v/>
      </c>
      <c r="Z59" s="156" t="str">
        <f>IF(W59="","",W59*3+Y59)</f>
        <v/>
      </c>
      <c r="AA59" s="155" t="str">
        <f>IF(COUNTIF(B59:V59,"")=20,"",IF(B60="",0,B60)+IF(E60="",0,E60)+IF(H60="",0,H60)+IF(K60="",0,K60)+IF(N60="",0,N60)+IF(Q60="",0,Q60)+IF(T60="",0,T60))</f>
        <v/>
      </c>
      <c r="AB59" s="155" t="str">
        <f>IF(COUNTIF(B59:V59,"")=20,"",IF(D60="",0,D60)+IF(G60="",0,G60)+IF(J60="",0,J60)+IF(M60="",0,M60)+IF(P60="",0,P60)+IF(S60="",0,S60)+IF(V60="",0,V60))</f>
        <v/>
      </c>
      <c r="AC59" s="155" t="str">
        <f>IF(COUNTIF(B59:V59,"")=20,"",AA59-AB59)</f>
        <v/>
      </c>
      <c r="AD59" s="200" t="str">
        <f t="shared" ref="AD59" si="7">IF(COUNTIF(B59:V59,"")=20,"",RANK(AE59,$AE$55:$AE$68,0))</f>
        <v/>
      </c>
      <c r="AE59" s="149" t="str">
        <f>IF(COUNTIF(B59:V59,"")=20,"",IF(Z59="",0,Z59*10000)+AC59*500+AA59*10)</f>
        <v/>
      </c>
      <c r="AF59" s="61"/>
      <c r="AG59" s="64"/>
    </row>
    <row r="60" spans="1:33" customFormat="1" ht="18.5" customHeight="1">
      <c r="A60" s="225"/>
      <c r="B60" s="84"/>
      <c r="C60" s="86" t="s">
        <v>72</v>
      </c>
      <c r="D60" s="89"/>
      <c r="E60" s="84"/>
      <c r="F60" s="86" t="s">
        <v>72</v>
      </c>
      <c r="G60" s="89"/>
      <c r="H60" s="154"/>
      <c r="I60" s="138"/>
      <c r="J60" s="139"/>
      <c r="K60" s="85" t="str">
        <f>IF(J62="","",J62)</f>
        <v/>
      </c>
      <c r="L60" s="86" t="s">
        <v>72</v>
      </c>
      <c r="M60" s="88" t="str">
        <f>IF(H62="","",H62)</f>
        <v/>
      </c>
      <c r="N60" s="85" t="str">
        <f>IF(J64="","",J64)</f>
        <v/>
      </c>
      <c r="O60" s="86" t="s">
        <v>72</v>
      </c>
      <c r="P60" s="88" t="str">
        <f>IF(H64="","",H64)</f>
        <v/>
      </c>
      <c r="Q60" s="85" t="str">
        <f>IF(J66="","",J66)</f>
        <v/>
      </c>
      <c r="R60" s="86" t="s">
        <v>72</v>
      </c>
      <c r="S60" s="88" t="str">
        <f>IF(H66="","",H66)</f>
        <v/>
      </c>
      <c r="T60" s="85" t="str">
        <f>IF(J68="","",J68)</f>
        <v/>
      </c>
      <c r="U60" s="86" t="s">
        <v>72</v>
      </c>
      <c r="V60" s="88" t="str">
        <f>IF(H68="","",H68)</f>
        <v/>
      </c>
      <c r="W60" s="146"/>
      <c r="X60" s="146"/>
      <c r="Y60" s="146"/>
      <c r="Z60" s="148"/>
      <c r="AA60" s="146"/>
      <c r="AB60" s="146"/>
      <c r="AC60" s="146"/>
      <c r="AD60" s="201"/>
      <c r="AE60" s="149"/>
      <c r="AF60" s="61"/>
      <c r="AG60" s="64"/>
    </row>
    <row r="61" spans="1:33" customFormat="1" ht="18.5" customHeight="1">
      <c r="A61" s="226" t="str">
        <f>'U12（13日 順位決定）'!F7</f>
        <v>４組４位</v>
      </c>
      <c r="B61" s="151" t="str">
        <f>IF(B62&gt;D62,"○",IF(B62&lt;D62,"●",IF(B62="","","△")))</f>
        <v/>
      </c>
      <c r="C61" s="151"/>
      <c r="D61" s="152"/>
      <c r="E61" s="157" t="str">
        <f>IF(E62&gt;G62,"○",IF(E62&lt;G62,"●",IF(E62="","","△")))</f>
        <v/>
      </c>
      <c r="F61" s="151"/>
      <c r="G61" s="152"/>
      <c r="H61" s="157" t="str">
        <f>IF(H62&gt;J62,"○",IF(H62&lt;J62,"●",IF(H62="","","△")))</f>
        <v/>
      </c>
      <c r="I61" s="151"/>
      <c r="J61" s="152"/>
      <c r="K61" s="153" t="s">
        <v>71</v>
      </c>
      <c r="L61" s="136"/>
      <c r="M61" s="137"/>
      <c r="N61" s="140" t="str">
        <f>IF(K63="○","●",IF(K63="●","○",IF(K63="","","△")))</f>
        <v/>
      </c>
      <c r="O61" s="141"/>
      <c r="P61" s="142"/>
      <c r="Q61" s="140" t="str">
        <f>IF(K65="○","●",IF(K65="●","○",IF(K65="","","△")))</f>
        <v/>
      </c>
      <c r="R61" s="141"/>
      <c r="S61" s="143"/>
      <c r="T61" s="144" t="str">
        <f>IF(K67="○","●",IF(K67="●","○",IF(K67="","","△")))</f>
        <v/>
      </c>
      <c r="U61" s="141"/>
      <c r="V61" s="143"/>
      <c r="W61" s="155" t="str">
        <f>IF(COUNTIF(B61:V61,"")=20,"",COUNTIF(B61:V61,"○"))</f>
        <v/>
      </c>
      <c r="X61" s="145" t="str">
        <f>IF(COUNTIF(B61:V61,"")=20,"",COUNTIF(B61:V61,"●"))</f>
        <v/>
      </c>
      <c r="Y61" s="155" t="str">
        <f>IF(COUNTIF(B61:V61,"")=20,"",COUNTIF(B61:V61,"△"))</f>
        <v/>
      </c>
      <c r="Z61" s="156" t="str">
        <f>IF(W61="","",W61*3+Y61)</f>
        <v/>
      </c>
      <c r="AA61" s="155" t="str">
        <f>IF(COUNTIF(B61:V61,"")=20,"",IF(B62="",0,B62)+IF(E62="",0,E62)+IF(H62="",0,H62)+IF(K62="",0,K62)+IF(N62="",0,N62)+IF(Q62="",0,Q62)+IF(T62="",0,T62))</f>
        <v/>
      </c>
      <c r="AB61" s="155" t="str">
        <f>IF(COUNTIF(B61:V61,"")=20,"",IF(D62="",0,D62)+IF(G62="",0,G62)+IF(J62="",0,J62)+IF(M62="",0,M62)+IF(P62="",0,P62)+IF(S62="",0,S62)+IF(V62="",0,V62))</f>
        <v/>
      </c>
      <c r="AC61" s="155" t="str">
        <f>IF(COUNTIF(B61:V61,"")=20,"",AA61-AB61)</f>
        <v/>
      </c>
      <c r="AD61" s="200" t="str">
        <f t="shared" ref="AD61" si="8">IF(COUNTIF(B61:V61,"")=20,"",RANK(AE61,$AE$55:$AE$68,0))</f>
        <v/>
      </c>
      <c r="AE61" s="149" t="str">
        <f>IF(COUNTIF(B61:V61,"")=20,"",IF(Z61="",0,Z61*10000)+AC61*500+AA61*10)</f>
        <v/>
      </c>
      <c r="AF61" s="61"/>
      <c r="AG61" s="64"/>
    </row>
    <row r="62" spans="1:33" customFormat="1" ht="18.5" customHeight="1">
      <c r="A62" s="225"/>
      <c r="B62" s="84"/>
      <c r="C62" s="86" t="s">
        <v>72</v>
      </c>
      <c r="D62" s="89"/>
      <c r="E62" s="84"/>
      <c r="F62" s="86" t="s">
        <v>72</v>
      </c>
      <c r="G62" s="89"/>
      <c r="H62" s="84"/>
      <c r="I62" s="86" t="s">
        <v>72</v>
      </c>
      <c r="J62" s="89"/>
      <c r="K62" s="154"/>
      <c r="L62" s="138"/>
      <c r="M62" s="139"/>
      <c r="N62" s="85" t="str">
        <f>IF(M64="","",M64)</f>
        <v/>
      </c>
      <c r="O62" s="86" t="s">
        <v>72</v>
      </c>
      <c r="P62" s="88" t="str">
        <f>IF(K64="","",K64)</f>
        <v/>
      </c>
      <c r="Q62" s="85" t="str">
        <f>IF(M66="","",M66)</f>
        <v/>
      </c>
      <c r="R62" s="86" t="s">
        <v>72</v>
      </c>
      <c r="S62" s="88" t="str">
        <f>IF($K$16="","",$K$16)</f>
        <v/>
      </c>
      <c r="T62" s="85" t="str">
        <f>IF(M68="","",M68)</f>
        <v/>
      </c>
      <c r="U62" s="86" t="s">
        <v>72</v>
      </c>
      <c r="V62" s="88" t="str">
        <f>IF(K68="","",K68)</f>
        <v/>
      </c>
      <c r="W62" s="146"/>
      <c r="X62" s="146"/>
      <c r="Y62" s="146"/>
      <c r="Z62" s="148"/>
      <c r="AA62" s="146"/>
      <c r="AB62" s="146"/>
      <c r="AC62" s="146"/>
      <c r="AD62" s="201"/>
      <c r="AE62" s="149"/>
      <c r="AF62" s="61"/>
      <c r="AG62" s="64"/>
    </row>
    <row r="63" spans="1:33" customFormat="1" ht="18.5" customHeight="1">
      <c r="A63" s="226" t="str">
        <f>'U12（13日 順位決定）'!G7</f>
        <v>５組４位</v>
      </c>
      <c r="B63" s="151" t="str">
        <f>IF(B64&gt;D64,"○",IF(B64&lt;D64,"●",IF(B64="","","△")))</f>
        <v/>
      </c>
      <c r="C63" s="151"/>
      <c r="D63" s="152"/>
      <c r="E63" s="157" t="str">
        <f>IF(E64&gt;G64,"○",IF(E64&lt;G64,"●",IF(E64="","","△")))</f>
        <v/>
      </c>
      <c r="F63" s="151"/>
      <c r="G63" s="152"/>
      <c r="H63" s="157" t="str">
        <f>IF(H64&gt;J64,"○",IF(H64&lt;J64,"●",IF(H64="","","△")))</f>
        <v/>
      </c>
      <c r="I63" s="151"/>
      <c r="J63" s="152"/>
      <c r="K63" s="157" t="str">
        <f>IF(K64&gt;M64,"○",IF(K64&lt;M64,"●",IF(K64="","","△")))</f>
        <v/>
      </c>
      <c r="L63" s="151"/>
      <c r="M63" s="152"/>
      <c r="N63" s="153" t="s">
        <v>71</v>
      </c>
      <c r="O63" s="136"/>
      <c r="P63" s="137"/>
      <c r="Q63" s="164" t="str">
        <f>IF(N65="○","●",IF(N65="●","○",IF(N65="","","△")))</f>
        <v/>
      </c>
      <c r="R63" s="151"/>
      <c r="S63" s="152"/>
      <c r="T63" s="157" t="str">
        <f>IF(N67="○","●",IF(N67="●","○",IF(N67="","","△")))</f>
        <v/>
      </c>
      <c r="U63" s="151"/>
      <c r="V63" s="152"/>
      <c r="W63" s="155" t="str">
        <f>IF(COUNTIF(B63:V63,"")=20,"",COUNTIF(B63:V63,"○"))</f>
        <v/>
      </c>
      <c r="X63" s="145" t="str">
        <f>IF(COUNTIF(B63:V63,"")=20,"",COUNTIF(B63:V63,"●"))</f>
        <v/>
      </c>
      <c r="Y63" s="155" t="str">
        <f>IF(COUNTIF(B63:V63,"")=20,"",COUNTIF(B63:V63,"△"))</f>
        <v/>
      </c>
      <c r="Z63" s="156" t="str">
        <f>IF(W63="","",W63*3+Y63)</f>
        <v/>
      </c>
      <c r="AA63" s="155" t="str">
        <f>IF(COUNTIF(B63:V63,"")=20,"",IF(B64="",0,B64)+IF(E64="",0,E64)+IF(H64="",0,H64)+IF(K64="",0,K64)+IF(N64="",0,N64)+IF(Q64="",0,Q64)+IF(T64="",0,T64))</f>
        <v/>
      </c>
      <c r="AB63" s="155" t="str">
        <f>IF(COUNTIF(B63:V63,"")=20,"",IF(D64="",0,D64)+IF(G64="",0,G64)+IF(J64="",0,J64)+IF(M64="",0,M64)+IF(P64="",0,P64)+IF(S64="",0,S64)+IF(V64="",0,V64))</f>
        <v/>
      </c>
      <c r="AC63" s="155" t="str">
        <f>IF(COUNTIF(B63:V63,"")=20,"",AA63-AB63)</f>
        <v/>
      </c>
      <c r="AD63" s="200" t="str">
        <f t="shared" ref="AD63" si="9">IF(COUNTIF(B63:V63,"")=20,"",RANK(AE63,$AE$55:$AE$68,0))</f>
        <v/>
      </c>
      <c r="AE63" s="149" t="str">
        <f>IF(COUNTIF(B63:V63,"")=20,"",IF(Z63="",0,Z63*10000)+AC63*500+AA63*10)</f>
        <v/>
      </c>
      <c r="AF63" s="61"/>
      <c r="AG63" s="64"/>
    </row>
    <row r="64" spans="1:33" customFormat="1" ht="18.5" customHeight="1" thickBot="1">
      <c r="A64" s="227"/>
      <c r="B64" s="95"/>
      <c r="C64" s="96" t="s">
        <v>72</v>
      </c>
      <c r="D64" s="97"/>
      <c r="E64" s="95"/>
      <c r="F64" s="96" t="s">
        <v>72</v>
      </c>
      <c r="G64" s="97"/>
      <c r="H64" s="95"/>
      <c r="I64" s="96" t="s">
        <v>72</v>
      </c>
      <c r="J64" s="97"/>
      <c r="K64" s="95"/>
      <c r="L64" s="96" t="s">
        <v>72</v>
      </c>
      <c r="M64" s="97"/>
      <c r="N64" s="212"/>
      <c r="O64" s="213"/>
      <c r="P64" s="214"/>
      <c r="Q64" s="98" t="str">
        <f>IF(P66="","",P66)</f>
        <v/>
      </c>
      <c r="R64" s="96" t="s">
        <v>72</v>
      </c>
      <c r="S64" s="99" t="str">
        <f>IF(N66="","",N66)</f>
        <v/>
      </c>
      <c r="T64" s="98" t="str">
        <f>IF(P68="","",P68)</f>
        <v/>
      </c>
      <c r="U64" s="96" t="s">
        <v>72</v>
      </c>
      <c r="V64" s="99" t="str">
        <f>IF(N68="","",N68)</f>
        <v/>
      </c>
      <c r="W64" s="206"/>
      <c r="X64" s="206"/>
      <c r="Y64" s="206"/>
      <c r="Z64" s="208"/>
      <c r="AA64" s="206"/>
      <c r="AB64" s="206"/>
      <c r="AC64" s="206"/>
      <c r="AD64" s="207"/>
      <c r="AE64" s="149"/>
      <c r="AF64" s="61"/>
      <c r="AG64" s="64"/>
    </row>
    <row r="65" spans="1:33" customFormat="1" ht="18.5" hidden="1" customHeight="1" outlineLevel="1">
      <c r="A65" s="209"/>
      <c r="B65" s="161" t="str">
        <f>IF(B66&gt;D66,"○",IF(B66&lt;D66,"●",IF(B66="","","△")))</f>
        <v/>
      </c>
      <c r="C65" s="162"/>
      <c r="D65" s="163"/>
      <c r="E65" s="161" t="str">
        <f>IF(E66&gt;G66,"○",IF(E66&lt;G66,"●",IF(E66="","","△")))</f>
        <v/>
      </c>
      <c r="F65" s="162"/>
      <c r="G65" s="163"/>
      <c r="H65" s="161" t="str">
        <f>IF(H66&gt;J66,"○",IF(H66&lt;J66,"●",IF(H66="","","△")))</f>
        <v/>
      </c>
      <c r="I65" s="162"/>
      <c r="J65" s="163"/>
      <c r="K65" s="161" t="str">
        <f>IF(K66&gt;M66,"○",IF(K66&lt;M66,"●",IF(K66="","","△")))</f>
        <v/>
      </c>
      <c r="L65" s="162"/>
      <c r="M65" s="163"/>
      <c r="N65" s="161" t="str">
        <f>IF(N66&gt;P66,"○",IF(N66&lt;P66,"●",IF(N66="","","△")))</f>
        <v/>
      </c>
      <c r="O65" s="162"/>
      <c r="P65" s="163"/>
      <c r="Q65" s="167" t="s">
        <v>71</v>
      </c>
      <c r="R65" s="168"/>
      <c r="S65" s="169"/>
      <c r="T65" s="171" t="str">
        <f>IF(Q67="○","●",IF(Q67="●","○",IF(Q67="","","△")))</f>
        <v/>
      </c>
      <c r="U65" s="172"/>
      <c r="V65" s="173"/>
      <c r="W65" s="166" t="str">
        <f>IF(COUNTIF(B65:V65,"")=20,"",COUNTIF(B65:V65,"○"))</f>
        <v/>
      </c>
      <c r="X65" s="166" t="str">
        <f>IF(COUNTIF(B65:V65,"")=20,"",COUNTIF(B65:V65,"●"))</f>
        <v/>
      </c>
      <c r="Y65" s="166" t="str">
        <f>IF(COUNTIF(B65:V65,"")=20,"",COUNTIF(B65:V65,"△"))</f>
        <v/>
      </c>
      <c r="Z65" s="165" t="str">
        <f>IF(W65="","",W65*3+Y65)</f>
        <v/>
      </c>
      <c r="AA65" s="166" t="str">
        <f>IF(COUNTIF(B65:V65,"")=20,"",IF(B66="",0,B66)+IF(E66="",0,E66)+IF(H66="",0,H66)+IF(K66="",0,K66)+IF(N66="",0,N66)+IF(Q66="",0,Q66)+IF(T66="",0,T66))</f>
        <v/>
      </c>
      <c r="AB65" s="166" t="str">
        <f>IF(COUNTIF(B65:V65,"")=20,"",IF(D66="",0,D66)+IF(G66="",0,G66)+IF(J66="",0,J66)+IF(M66="",0,M66)+IF(P66="",0,P66)+IF(S66="",0,S66)+IF(V66="",0,V66))</f>
        <v/>
      </c>
      <c r="AC65" s="166" t="str">
        <f>IF(COUNTIF(B65:V65,"")=20,"",AA65-AB65)</f>
        <v/>
      </c>
      <c r="AD65" s="165" t="str">
        <f t="shared" ref="AD65" si="10">IF(COUNTIF(B65:V65,"")=20,"",RANK(AE65,$AE$55:$AE$68,0))</f>
        <v/>
      </c>
      <c r="AE65" s="186" t="str">
        <f>IF(COUNTIF(B65:V65,"")=20,"",IF(Z65="",0,Z65*10000)+AC65*500+AA65*10)</f>
        <v/>
      </c>
      <c r="AF65" s="61"/>
      <c r="AG65" s="64"/>
    </row>
    <row r="66" spans="1:33" customFormat="1" ht="18.5" hidden="1" customHeight="1" outlineLevel="1">
      <c r="A66" s="210"/>
      <c r="B66" s="84"/>
      <c r="C66" s="86" t="s">
        <v>72</v>
      </c>
      <c r="D66" s="89"/>
      <c r="E66" s="84"/>
      <c r="F66" s="86" t="s">
        <v>72</v>
      </c>
      <c r="G66" s="89"/>
      <c r="H66" s="84"/>
      <c r="I66" s="86" t="s">
        <v>72</v>
      </c>
      <c r="J66" s="89"/>
      <c r="K66" s="84"/>
      <c r="L66" s="86" t="s">
        <v>72</v>
      </c>
      <c r="M66" s="89"/>
      <c r="N66" s="84"/>
      <c r="O66" s="86" t="s">
        <v>72</v>
      </c>
      <c r="P66" s="89"/>
      <c r="Q66" s="154"/>
      <c r="R66" s="138"/>
      <c r="S66" s="170"/>
      <c r="T66" s="85" t="str">
        <f>IF(S68="","",S68)</f>
        <v/>
      </c>
      <c r="U66" s="86" t="s">
        <v>72</v>
      </c>
      <c r="V66" s="88" t="str">
        <f>IF(Q68="","",Q68)</f>
        <v/>
      </c>
      <c r="W66" s="146"/>
      <c r="X66" s="146"/>
      <c r="Y66" s="146"/>
      <c r="Z66" s="148"/>
      <c r="AA66" s="146"/>
      <c r="AB66" s="146"/>
      <c r="AC66" s="146"/>
      <c r="AD66" s="148"/>
      <c r="AE66" s="186"/>
      <c r="AF66" s="61"/>
      <c r="AG66" s="64"/>
    </row>
    <row r="67" spans="1:33" customFormat="1" ht="18.5" hidden="1" customHeight="1" outlineLevel="1">
      <c r="A67" s="215"/>
      <c r="B67" s="157" t="str">
        <f>IF(B68&gt;D68,"○",IF(B68&lt;D68,"●",IF(B68="","","△")))</f>
        <v/>
      </c>
      <c r="C67" s="151"/>
      <c r="D67" s="152"/>
      <c r="E67" s="157" t="str">
        <f>IF(E68&gt;G68,"○",IF(E68&lt;G68,"●",IF(E68="","","△")))</f>
        <v/>
      </c>
      <c r="F67" s="151"/>
      <c r="G67" s="152"/>
      <c r="H67" s="157" t="str">
        <f>IF(H68&gt;J68,"○",IF(H68&lt;J68,"●",IF(H68="","","△")))</f>
        <v/>
      </c>
      <c r="I67" s="151"/>
      <c r="J67" s="152"/>
      <c r="K67" s="157" t="str">
        <f>IF(K68&gt;M68,"○",IF(K68&lt;M68,"●",IF(K68="","","△")))</f>
        <v/>
      </c>
      <c r="L67" s="151"/>
      <c r="M67" s="152"/>
      <c r="N67" s="157" t="str">
        <f>IF(N68&gt;P68,"○",IF(N68&lt;P68,"●",IF(N68="","","△")))</f>
        <v/>
      </c>
      <c r="O67" s="151"/>
      <c r="P67" s="152"/>
      <c r="Q67" s="157" t="str">
        <f>IF(Q68&gt;S68,"○",IF(Q68&lt;S68,"●",IF(Q68="","","△")))</f>
        <v/>
      </c>
      <c r="R67" s="151"/>
      <c r="S67" s="152"/>
      <c r="T67" s="153" t="s">
        <v>71</v>
      </c>
      <c r="U67" s="136"/>
      <c r="V67" s="174"/>
      <c r="W67" s="155" t="str">
        <f>IF(COUNTIF(B67:V67,"")=20,"",COUNTIF(B67:V67,"○"))</f>
        <v/>
      </c>
      <c r="X67" s="145" t="str">
        <f>IF(COUNTIF(B67:V67,"")=20,"",COUNTIF(B67:V67,"●"))</f>
        <v/>
      </c>
      <c r="Y67" s="155" t="str">
        <f>IF(COUNTIF(B67:V67,"")=20,"",COUNTIF(B67:V67,"△"))</f>
        <v/>
      </c>
      <c r="Z67" s="156" t="str">
        <f>IF(W67="","",W67*3+Y67)</f>
        <v/>
      </c>
      <c r="AA67" s="155" t="str">
        <f>IF(COUNTIF(B67:V67,"")=20,"",IF(B68="",0,B68)+IF(E68="",0,E68)+IF(H68="",0,H68)+IF(K68="",0,K68)+IF(N68="",0,N68)+IF(Q68="",0,Q68)+IF(T68="",0,T68))</f>
        <v/>
      </c>
      <c r="AB67" s="155" t="str">
        <f>IF(COUNTIF(B67:V67,"")=20,"",IF(D68="",0,D68)+IF(G68="",0,G68)+IF(J68="",0,J68)+IF(M68="",0,M68)+IF(P68="",0,P68)+IF(S68="",0,S68)+IF(V68="",0,V68))</f>
        <v/>
      </c>
      <c r="AC67" s="155" t="str">
        <f>IF(COUNTIF(B67:V67,"")=20,"",AA67-AB67)</f>
        <v/>
      </c>
      <c r="AD67" s="165" t="str">
        <f t="shared" ref="AD67" si="11">IF(COUNTIF(B67:V67,"")=20,"",RANK(AE67,$AE$55:$AE$68,0))</f>
        <v/>
      </c>
      <c r="AE67" s="186" t="str">
        <f>IF(COUNTIF(B67:V67,"")=20,"",IF(Z67="",0,Z67*10000)+AC67*500+AA67*10)</f>
        <v/>
      </c>
      <c r="AF67" s="61"/>
      <c r="AG67" s="64"/>
    </row>
    <row r="68" spans="1:33" customFormat="1" ht="18.5" hidden="1" customHeight="1" outlineLevel="1">
      <c r="A68" s="210"/>
      <c r="B68" s="84"/>
      <c r="C68" s="86" t="s">
        <v>72</v>
      </c>
      <c r="D68" s="89"/>
      <c r="E68" s="84"/>
      <c r="F68" s="86" t="s">
        <v>72</v>
      </c>
      <c r="G68" s="89"/>
      <c r="H68" s="84"/>
      <c r="I68" s="86" t="s">
        <v>72</v>
      </c>
      <c r="J68" s="89"/>
      <c r="K68" s="84"/>
      <c r="L68" s="86" t="s">
        <v>72</v>
      </c>
      <c r="M68" s="89"/>
      <c r="N68" s="84"/>
      <c r="O68" s="86" t="s">
        <v>72</v>
      </c>
      <c r="P68" s="89"/>
      <c r="Q68" s="84"/>
      <c r="R68" s="86" t="s">
        <v>72</v>
      </c>
      <c r="S68" s="89"/>
      <c r="T68" s="154"/>
      <c r="U68" s="138"/>
      <c r="V68" s="170"/>
      <c r="W68" s="146"/>
      <c r="X68" s="146"/>
      <c r="Y68" s="146"/>
      <c r="Z68" s="148"/>
      <c r="AA68" s="146"/>
      <c r="AB68" s="146"/>
      <c r="AC68" s="146"/>
      <c r="AD68" s="148"/>
      <c r="AE68" s="186"/>
      <c r="AF68" s="61"/>
      <c r="AG68" s="64"/>
    </row>
    <row r="69" spans="1:33" customFormat="1" ht="18.5" customHeight="1" collapsed="1">
      <c r="A69" s="70"/>
      <c r="B69" s="71"/>
      <c r="C69" s="72"/>
      <c r="D69" s="73"/>
      <c r="E69" s="73"/>
      <c r="F69" s="74"/>
      <c r="G69" s="73"/>
      <c r="H69" s="73"/>
      <c r="I69" s="74"/>
      <c r="J69" s="73"/>
      <c r="K69" s="73"/>
      <c r="L69" s="75"/>
      <c r="M69" s="71"/>
      <c r="N69" s="71"/>
      <c r="O69" s="75"/>
      <c r="P69" s="71"/>
      <c r="Q69" s="71"/>
      <c r="R69" s="75"/>
      <c r="S69" s="71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7"/>
      <c r="AF69" s="78"/>
      <c r="AG69" s="65"/>
    </row>
  </sheetData>
  <mergeCells count="525">
    <mergeCell ref="AE67:AE68"/>
    <mergeCell ref="A1:AD2"/>
    <mergeCell ref="Q67:S67"/>
    <mergeCell ref="T67:V68"/>
    <mergeCell ref="W67:W68"/>
    <mergeCell ref="X67:X68"/>
    <mergeCell ref="Y67:Y68"/>
    <mergeCell ref="Z67:Z68"/>
    <mergeCell ref="A67:A68"/>
    <mergeCell ref="B67:D67"/>
    <mergeCell ref="E67:G67"/>
    <mergeCell ref="H67:J67"/>
    <mergeCell ref="K67:M67"/>
    <mergeCell ref="N67:P67"/>
    <mergeCell ref="Z65:Z66"/>
    <mergeCell ref="AA65:AA66"/>
    <mergeCell ref="AB65:AB66"/>
    <mergeCell ref="AC65:AC66"/>
    <mergeCell ref="AD65:AD66"/>
    <mergeCell ref="AE65:AE66"/>
    <mergeCell ref="Q65:S66"/>
    <mergeCell ref="T65:V65"/>
    <mergeCell ref="W65:W66"/>
    <mergeCell ref="AC63:AC64"/>
    <mergeCell ref="AA67:AA68"/>
    <mergeCell ref="AB67:AB68"/>
    <mergeCell ref="AC67:AC68"/>
    <mergeCell ref="T61:V61"/>
    <mergeCell ref="W61:W62"/>
    <mergeCell ref="X61:X62"/>
    <mergeCell ref="Y61:Y62"/>
    <mergeCell ref="AD67:AD68"/>
    <mergeCell ref="AD63:AD64"/>
    <mergeCell ref="AE63:AE64"/>
    <mergeCell ref="A65:A66"/>
    <mergeCell ref="B65:D65"/>
    <mergeCell ref="E65:G65"/>
    <mergeCell ref="H65:J65"/>
    <mergeCell ref="K65:M65"/>
    <mergeCell ref="Q63:S63"/>
    <mergeCell ref="T63:V63"/>
    <mergeCell ref="W63:W64"/>
    <mergeCell ref="X63:X64"/>
    <mergeCell ref="Y63:Y64"/>
    <mergeCell ref="Z63:Z64"/>
    <mergeCell ref="A63:A64"/>
    <mergeCell ref="B63:D63"/>
    <mergeCell ref="E63:G63"/>
    <mergeCell ref="H63:J63"/>
    <mergeCell ref="K63:M63"/>
    <mergeCell ref="N63:P64"/>
    <mergeCell ref="N65:P65"/>
    <mergeCell ref="X65:X66"/>
    <mergeCell ref="Y65:Y66"/>
    <mergeCell ref="AA63:AA64"/>
    <mergeCell ref="AB63:AB64"/>
    <mergeCell ref="AA59:AA60"/>
    <mergeCell ref="AB59:AB60"/>
    <mergeCell ref="AC59:AC60"/>
    <mergeCell ref="AD59:AD60"/>
    <mergeCell ref="AE59:AE60"/>
    <mergeCell ref="A61:A62"/>
    <mergeCell ref="B61:D61"/>
    <mergeCell ref="E61:G61"/>
    <mergeCell ref="H61:J61"/>
    <mergeCell ref="K61:M62"/>
    <mergeCell ref="Q59:S59"/>
    <mergeCell ref="T59:V59"/>
    <mergeCell ref="W59:W60"/>
    <mergeCell ref="X59:X60"/>
    <mergeCell ref="Y59:Y60"/>
    <mergeCell ref="Z59:Z60"/>
    <mergeCell ref="Z61:Z62"/>
    <mergeCell ref="AA61:AA62"/>
    <mergeCell ref="AB61:AB62"/>
    <mergeCell ref="AC61:AC62"/>
    <mergeCell ref="AD61:AD62"/>
    <mergeCell ref="AE61:AE62"/>
    <mergeCell ref="N61:P61"/>
    <mergeCell ref="Q61:S61"/>
    <mergeCell ref="A59:A60"/>
    <mergeCell ref="B59:D59"/>
    <mergeCell ref="E59:G59"/>
    <mergeCell ref="H59:J60"/>
    <mergeCell ref="K59:M59"/>
    <mergeCell ref="N59:P59"/>
    <mergeCell ref="T57:V57"/>
    <mergeCell ref="W57:W58"/>
    <mergeCell ref="X57:X58"/>
    <mergeCell ref="AC55:AC56"/>
    <mergeCell ref="AD55:AD56"/>
    <mergeCell ref="AE55:AE56"/>
    <mergeCell ref="A57:A58"/>
    <mergeCell ref="B57:D57"/>
    <mergeCell ref="E57:G58"/>
    <mergeCell ref="H57:J57"/>
    <mergeCell ref="K57:M57"/>
    <mergeCell ref="N57:P57"/>
    <mergeCell ref="Q57:S57"/>
    <mergeCell ref="W55:W56"/>
    <mergeCell ref="X55:X56"/>
    <mergeCell ref="Y55:Y56"/>
    <mergeCell ref="Z55:Z56"/>
    <mergeCell ref="AA55:AA56"/>
    <mergeCell ref="AB55:AB56"/>
    <mergeCell ref="AB57:AB58"/>
    <mergeCell ref="AC57:AC58"/>
    <mergeCell ref="AD57:AD58"/>
    <mergeCell ref="AE57:AE58"/>
    <mergeCell ref="Y57:Y58"/>
    <mergeCell ref="Z57:Z58"/>
    <mergeCell ref="AA57:AA58"/>
    <mergeCell ref="T54:V54"/>
    <mergeCell ref="A55:A56"/>
    <mergeCell ref="B55:D56"/>
    <mergeCell ref="E55:G55"/>
    <mergeCell ref="H55:J55"/>
    <mergeCell ref="K55:M55"/>
    <mergeCell ref="N55:P55"/>
    <mergeCell ref="Q55:S55"/>
    <mergeCell ref="T55:V55"/>
    <mergeCell ref="B54:D54"/>
    <mergeCell ref="E54:G54"/>
    <mergeCell ref="H54:J54"/>
    <mergeCell ref="K54:M54"/>
    <mergeCell ref="N54:P54"/>
    <mergeCell ref="Q54:S54"/>
    <mergeCell ref="AA50:AA51"/>
    <mergeCell ref="AB50:AB51"/>
    <mergeCell ref="AC50:AC51"/>
    <mergeCell ref="AD50:AD51"/>
    <mergeCell ref="AE50:AE51"/>
    <mergeCell ref="A53:C53"/>
    <mergeCell ref="R53:S53"/>
    <mergeCell ref="T53:W53"/>
    <mergeCell ref="X53:Y53"/>
    <mergeCell ref="Z53:AD53"/>
    <mergeCell ref="Q50:S50"/>
    <mergeCell ref="T50:V51"/>
    <mergeCell ref="W50:W51"/>
    <mergeCell ref="X50:X51"/>
    <mergeCell ref="Y50:Y51"/>
    <mergeCell ref="Z50:Z51"/>
    <mergeCell ref="A50:A51"/>
    <mergeCell ref="B50:D50"/>
    <mergeCell ref="E50:G50"/>
    <mergeCell ref="H50:J50"/>
    <mergeCell ref="K50:M50"/>
    <mergeCell ref="N50:P50"/>
    <mergeCell ref="Z48:Z49"/>
    <mergeCell ref="AA48:AA49"/>
    <mergeCell ref="AB48:AB49"/>
    <mergeCell ref="AC48:AC49"/>
    <mergeCell ref="AD48:AD49"/>
    <mergeCell ref="AE48:AE49"/>
    <mergeCell ref="N48:P48"/>
    <mergeCell ref="Q48:S49"/>
    <mergeCell ref="T48:V48"/>
    <mergeCell ref="W48:W49"/>
    <mergeCell ref="X48:X49"/>
    <mergeCell ref="Y48:Y49"/>
    <mergeCell ref="A48:A49"/>
    <mergeCell ref="B48:D48"/>
    <mergeCell ref="E48:G48"/>
    <mergeCell ref="H48:J48"/>
    <mergeCell ref="K48:M48"/>
    <mergeCell ref="Q46:S46"/>
    <mergeCell ref="T46:V46"/>
    <mergeCell ref="W46:W47"/>
    <mergeCell ref="X46:X47"/>
    <mergeCell ref="A46:A47"/>
    <mergeCell ref="B46:D46"/>
    <mergeCell ref="E46:G46"/>
    <mergeCell ref="H46:J46"/>
    <mergeCell ref="K46:M46"/>
    <mergeCell ref="N46:P47"/>
    <mergeCell ref="T44:V44"/>
    <mergeCell ref="W44:W45"/>
    <mergeCell ref="X44:X45"/>
    <mergeCell ref="Y44:Y45"/>
    <mergeCell ref="AA46:AA47"/>
    <mergeCell ref="AB46:AB47"/>
    <mergeCell ref="AC46:AC47"/>
    <mergeCell ref="AD46:AD47"/>
    <mergeCell ref="AE46:AE47"/>
    <mergeCell ref="Y46:Y47"/>
    <mergeCell ref="Z46:Z47"/>
    <mergeCell ref="AA42:AA43"/>
    <mergeCell ref="AB42:AB43"/>
    <mergeCell ref="AC42:AC43"/>
    <mergeCell ref="AD42:AD43"/>
    <mergeCell ref="AE42:AE43"/>
    <mergeCell ref="A44:A45"/>
    <mergeCell ref="B44:D44"/>
    <mergeCell ref="E44:G44"/>
    <mergeCell ref="H44:J44"/>
    <mergeCell ref="K44:M45"/>
    <mergeCell ref="Q42:S42"/>
    <mergeCell ref="T42:V42"/>
    <mergeCell ref="W42:W43"/>
    <mergeCell ref="X42:X43"/>
    <mergeCell ref="Y42:Y43"/>
    <mergeCell ref="Z42:Z43"/>
    <mergeCell ref="Z44:Z45"/>
    <mergeCell ref="AA44:AA45"/>
    <mergeCell ref="AB44:AB45"/>
    <mergeCell ref="AC44:AC45"/>
    <mergeCell ref="AD44:AD45"/>
    <mergeCell ref="AE44:AE45"/>
    <mergeCell ref="N44:P44"/>
    <mergeCell ref="Q44:S44"/>
    <mergeCell ref="A42:A43"/>
    <mergeCell ref="B42:D42"/>
    <mergeCell ref="E42:G42"/>
    <mergeCell ref="H42:J43"/>
    <mergeCell ref="K42:M42"/>
    <mergeCell ref="N42:P42"/>
    <mergeCell ref="T40:V40"/>
    <mergeCell ref="W40:W41"/>
    <mergeCell ref="X40:X41"/>
    <mergeCell ref="AC38:AC39"/>
    <mergeCell ref="AD38:AD39"/>
    <mergeCell ref="AE38:AE39"/>
    <mergeCell ref="A40:A41"/>
    <mergeCell ref="B40:D40"/>
    <mergeCell ref="E40:G41"/>
    <mergeCell ref="H40:J40"/>
    <mergeCell ref="K40:M40"/>
    <mergeCell ref="N40:P40"/>
    <mergeCell ref="Q40:S40"/>
    <mergeCell ref="W38:W39"/>
    <mergeCell ref="X38:X39"/>
    <mergeCell ref="Y38:Y39"/>
    <mergeCell ref="Z38:Z39"/>
    <mergeCell ref="AA38:AA39"/>
    <mergeCell ref="AB38:AB39"/>
    <mergeCell ref="AB40:AB41"/>
    <mergeCell ref="AC40:AC41"/>
    <mergeCell ref="AD40:AD41"/>
    <mergeCell ref="AE40:AE41"/>
    <mergeCell ref="Y40:Y41"/>
    <mergeCell ref="Z40:Z41"/>
    <mergeCell ref="AA40:AA41"/>
    <mergeCell ref="T37:V37"/>
    <mergeCell ref="A38:A39"/>
    <mergeCell ref="B38:D39"/>
    <mergeCell ref="E38:G38"/>
    <mergeCell ref="H38:J38"/>
    <mergeCell ref="K38:M38"/>
    <mergeCell ref="N38:P38"/>
    <mergeCell ref="Q38:S38"/>
    <mergeCell ref="T38:V38"/>
    <mergeCell ref="B37:D37"/>
    <mergeCell ref="E37:G37"/>
    <mergeCell ref="H37:J37"/>
    <mergeCell ref="K37:M37"/>
    <mergeCell ref="N37:P37"/>
    <mergeCell ref="Q37:S37"/>
    <mergeCell ref="AA33:AA34"/>
    <mergeCell ref="AB33:AB34"/>
    <mergeCell ref="AC33:AC34"/>
    <mergeCell ref="AD33:AD34"/>
    <mergeCell ref="AE33:AE34"/>
    <mergeCell ref="A36:C36"/>
    <mergeCell ref="R36:S36"/>
    <mergeCell ref="T36:W36"/>
    <mergeCell ref="X36:Y36"/>
    <mergeCell ref="Z36:AD36"/>
    <mergeCell ref="Q33:S33"/>
    <mergeCell ref="T33:V34"/>
    <mergeCell ref="W33:W34"/>
    <mergeCell ref="X33:X34"/>
    <mergeCell ref="Y33:Y34"/>
    <mergeCell ref="Z33:Z34"/>
    <mergeCell ref="A33:A34"/>
    <mergeCell ref="B33:D33"/>
    <mergeCell ref="E33:G33"/>
    <mergeCell ref="H33:J33"/>
    <mergeCell ref="K33:M33"/>
    <mergeCell ref="N33:P33"/>
    <mergeCell ref="Z31:Z32"/>
    <mergeCell ref="AA31:AA32"/>
    <mergeCell ref="AB31:AB32"/>
    <mergeCell ref="AC31:AC32"/>
    <mergeCell ref="AD31:AD32"/>
    <mergeCell ref="AE31:AE32"/>
    <mergeCell ref="N31:P31"/>
    <mergeCell ref="Q31:S32"/>
    <mergeCell ref="T31:V31"/>
    <mergeCell ref="W31:W32"/>
    <mergeCell ref="X31:X32"/>
    <mergeCell ref="Y31:Y32"/>
    <mergeCell ref="A31:A32"/>
    <mergeCell ref="B31:D31"/>
    <mergeCell ref="E31:G31"/>
    <mergeCell ref="H31:J31"/>
    <mergeCell ref="K31:M31"/>
    <mergeCell ref="Q29:S29"/>
    <mergeCell ref="T29:V29"/>
    <mergeCell ref="W29:W30"/>
    <mergeCell ref="X29:X30"/>
    <mergeCell ref="A29:A30"/>
    <mergeCell ref="B29:D29"/>
    <mergeCell ref="E29:G29"/>
    <mergeCell ref="H29:J29"/>
    <mergeCell ref="K29:M29"/>
    <mergeCell ref="N29:P30"/>
    <mergeCell ref="T27:V27"/>
    <mergeCell ref="W27:W28"/>
    <mergeCell ref="X27:X28"/>
    <mergeCell ref="Y27:Y28"/>
    <mergeCell ref="AA29:AA30"/>
    <mergeCell ref="AB29:AB30"/>
    <mergeCell ref="AC29:AC30"/>
    <mergeCell ref="AD29:AD30"/>
    <mergeCell ref="AE29:AE30"/>
    <mergeCell ref="Y29:Y30"/>
    <mergeCell ref="Z29:Z30"/>
    <mergeCell ref="AA25:AA26"/>
    <mergeCell ref="AB25:AB26"/>
    <mergeCell ref="AC25:AC26"/>
    <mergeCell ref="AD25:AD26"/>
    <mergeCell ref="AE25:AE26"/>
    <mergeCell ref="A27:A28"/>
    <mergeCell ref="B27:D27"/>
    <mergeCell ref="E27:G27"/>
    <mergeCell ref="H27:J27"/>
    <mergeCell ref="K27:M28"/>
    <mergeCell ref="Q25:S25"/>
    <mergeCell ref="T25:V25"/>
    <mergeCell ref="W25:W26"/>
    <mergeCell ref="X25:X26"/>
    <mergeCell ref="Y25:Y26"/>
    <mergeCell ref="Z25:Z26"/>
    <mergeCell ref="Z27:Z28"/>
    <mergeCell ref="AA27:AA28"/>
    <mergeCell ref="AB27:AB28"/>
    <mergeCell ref="AC27:AC28"/>
    <mergeCell ref="AD27:AD28"/>
    <mergeCell ref="AE27:AE28"/>
    <mergeCell ref="N27:P27"/>
    <mergeCell ref="Q27:S27"/>
    <mergeCell ref="A25:A26"/>
    <mergeCell ref="B25:D25"/>
    <mergeCell ref="E25:G25"/>
    <mergeCell ref="H25:J26"/>
    <mergeCell ref="K25:M25"/>
    <mergeCell ref="N25:P25"/>
    <mergeCell ref="T23:V23"/>
    <mergeCell ref="W23:W24"/>
    <mergeCell ref="X23:X24"/>
    <mergeCell ref="AC21:AC22"/>
    <mergeCell ref="AD21:AD22"/>
    <mergeCell ref="AE21:AE22"/>
    <mergeCell ref="A23:A24"/>
    <mergeCell ref="B23:D23"/>
    <mergeCell ref="E23:G24"/>
    <mergeCell ref="H23:J23"/>
    <mergeCell ref="K23:M23"/>
    <mergeCell ref="N23:P23"/>
    <mergeCell ref="Q23:S23"/>
    <mergeCell ref="W21:W22"/>
    <mergeCell ref="X21:X22"/>
    <mergeCell ref="Y21:Y22"/>
    <mergeCell ref="Z21:Z22"/>
    <mergeCell ref="AA21:AA22"/>
    <mergeCell ref="AB21:AB22"/>
    <mergeCell ref="AB23:AB24"/>
    <mergeCell ref="AC23:AC24"/>
    <mergeCell ref="AD23:AD24"/>
    <mergeCell ref="AE23:AE24"/>
    <mergeCell ref="Y23:Y24"/>
    <mergeCell ref="Z23:Z24"/>
    <mergeCell ref="AA23:AA24"/>
    <mergeCell ref="T20:V20"/>
    <mergeCell ref="A21:A22"/>
    <mergeCell ref="B21:D22"/>
    <mergeCell ref="E21:G21"/>
    <mergeCell ref="H21:J21"/>
    <mergeCell ref="K21:M21"/>
    <mergeCell ref="N21:P21"/>
    <mergeCell ref="Q21:S21"/>
    <mergeCell ref="T21:V21"/>
    <mergeCell ref="B20:D20"/>
    <mergeCell ref="E20:G20"/>
    <mergeCell ref="H20:J20"/>
    <mergeCell ref="K20:M20"/>
    <mergeCell ref="N20:P20"/>
    <mergeCell ref="Q20:S20"/>
    <mergeCell ref="AA17:AA18"/>
    <mergeCell ref="AB17:AB18"/>
    <mergeCell ref="AC17:AC18"/>
    <mergeCell ref="AD17:AD18"/>
    <mergeCell ref="AE17:AE18"/>
    <mergeCell ref="A19:C19"/>
    <mergeCell ref="R19:S19"/>
    <mergeCell ref="T19:W19"/>
    <mergeCell ref="X19:Y19"/>
    <mergeCell ref="Z19:AD19"/>
    <mergeCell ref="Q17:S17"/>
    <mergeCell ref="T17:V18"/>
    <mergeCell ref="W17:W18"/>
    <mergeCell ref="X17:X18"/>
    <mergeCell ref="Y17:Y18"/>
    <mergeCell ref="Z17:Z18"/>
    <mergeCell ref="A17:A18"/>
    <mergeCell ref="B17:D17"/>
    <mergeCell ref="E17:G17"/>
    <mergeCell ref="H17:J17"/>
    <mergeCell ref="K17:M17"/>
    <mergeCell ref="N17:P17"/>
    <mergeCell ref="Z15:Z16"/>
    <mergeCell ref="AA15:AA16"/>
    <mergeCell ref="AB15:AB16"/>
    <mergeCell ref="AC15:AC16"/>
    <mergeCell ref="AD15:AD16"/>
    <mergeCell ref="AE15:AE16"/>
    <mergeCell ref="N15:P15"/>
    <mergeCell ref="Q15:S16"/>
    <mergeCell ref="T15:V15"/>
    <mergeCell ref="W15:W16"/>
    <mergeCell ref="X15:X16"/>
    <mergeCell ref="Y15:Y16"/>
    <mergeCell ref="A15:A16"/>
    <mergeCell ref="B15:D15"/>
    <mergeCell ref="E15:G15"/>
    <mergeCell ref="H15:J15"/>
    <mergeCell ref="K15:M15"/>
    <mergeCell ref="Q13:S13"/>
    <mergeCell ref="T13:V13"/>
    <mergeCell ref="W13:W14"/>
    <mergeCell ref="X13:X14"/>
    <mergeCell ref="A13:A14"/>
    <mergeCell ref="B13:D13"/>
    <mergeCell ref="E13:G13"/>
    <mergeCell ref="H13:J13"/>
    <mergeCell ref="K13:M13"/>
    <mergeCell ref="N13:P14"/>
    <mergeCell ref="T11:V11"/>
    <mergeCell ref="W11:W12"/>
    <mergeCell ref="X11:X12"/>
    <mergeCell ref="Y11:Y12"/>
    <mergeCell ref="AA13:AA14"/>
    <mergeCell ref="AB13:AB14"/>
    <mergeCell ref="AC13:AC14"/>
    <mergeCell ref="AD13:AD14"/>
    <mergeCell ref="AE13:AE14"/>
    <mergeCell ref="Y13:Y14"/>
    <mergeCell ref="Z13:Z14"/>
    <mergeCell ref="AA9:AA10"/>
    <mergeCell ref="AB9:AB10"/>
    <mergeCell ref="AC9:AC10"/>
    <mergeCell ref="AD9:AD10"/>
    <mergeCell ref="AE9:AE10"/>
    <mergeCell ref="A11:A12"/>
    <mergeCell ref="B11:D11"/>
    <mergeCell ref="E11:G11"/>
    <mergeCell ref="H11:J11"/>
    <mergeCell ref="K11:M12"/>
    <mergeCell ref="Q9:S9"/>
    <mergeCell ref="T9:V9"/>
    <mergeCell ref="W9:W10"/>
    <mergeCell ref="X9:X10"/>
    <mergeCell ref="Y9:Y10"/>
    <mergeCell ref="Z9:Z10"/>
    <mergeCell ref="Z11:Z12"/>
    <mergeCell ref="AA11:AA12"/>
    <mergeCell ref="AB11:AB12"/>
    <mergeCell ref="AC11:AC12"/>
    <mergeCell ref="AD11:AD12"/>
    <mergeCell ref="AE11:AE12"/>
    <mergeCell ref="N11:P11"/>
    <mergeCell ref="Q11:S11"/>
    <mergeCell ref="A9:A10"/>
    <mergeCell ref="B9:D9"/>
    <mergeCell ref="E9:G9"/>
    <mergeCell ref="H9:J10"/>
    <mergeCell ref="K9:M9"/>
    <mergeCell ref="N9:P9"/>
    <mergeCell ref="T7:V7"/>
    <mergeCell ref="W7:W8"/>
    <mergeCell ref="X7:X8"/>
    <mergeCell ref="AE5:AE6"/>
    <mergeCell ref="A7:A8"/>
    <mergeCell ref="B7:D7"/>
    <mergeCell ref="E7:G8"/>
    <mergeCell ref="H7:J7"/>
    <mergeCell ref="K7:M7"/>
    <mergeCell ref="N7:P7"/>
    <mergeCell ref="Q7:S7"/>
    <mergeCell ref="W5:W6"/>
    <mergeCell ref="X5:X6"/>
    <mergeCell ref="Y5:Y6"/>
    <mergeCell ref="Z5:Z6"/>
    <mergeCell ref="AA5:AA6"/>
    <mergeCell ref="AB5:AB6"/>
    <mergeCell ref="AB7:AB8"/>
    <mergeCell ref="AC7:AC8"/>
    <mergeCell ref="AD7:AD8"/>
    <mergeCell ref="AE7:AE8"/>
    <mergeCell ref="Y7:Y8"/>
    <mergeCell ref="Z7:Z8"/>
    <mergeCell ref="AA7:AA8"/>
    <mergeCell ref="A5:A6"/>
    <mergeCell ref="B5:D6"/>
    <mergeCell ref="E5:G5"/>
    <mergeCell ref="H5:J5"/>
    <mergeCell ref="K5:M5"/>
    <mergeCell ref="N5:P5"/>
    <mergeCell ref="Q5:S5"/>
    <mergeCell ref="T5:V5"/>
    <mergeCell ref="AC5:AC6"/>
    <mergeCell ref="A3:C3"/>
    <mergeCell ref="R3:S3"/>
    <mergeCell ref="T3:W3"/>
    <mergeCell ref="X3:Y3"/>
    <mergeCell ref="Z3:AD3"/>
    <mergeCell ref="B4:D4"/>
    <mergeCell ref="E4:G4"/>
    <mergeCell ref="H4:J4"/>
    <mergeCell ref="K4:M4"/>
    <mergeCell ref="N4:P4"/>
    <mergeCell ref="Q4:S4"/>
    <mergeCell ref="T4:V4"/>
    <mergeCell ref="AD5:AD6"/>
  </mergeCells>
  <phoneticPr fontId="1"/>
  <pageMargins left="0.25" right="0.25" top="0.75" bottom="0.75" header="0.3" footer="0.3"/>
  <pageSetup paperSize="9" scale="72" orientation="portrait" horizontalDpi="4294967294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03AAA-DB10-2849-B3A8-848A711AC582}">
  <dimension ref="A1"/>
  <sheetViews>
    <sheetView workbookViewId="0"/>
  </sheetViews>
  <sheetFormatPr baseColWidth="10" defaultRowHeight="18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U12 (12日 予選)</vt:lpstr>
      <vt:lpstr>U12（12日 星取表）</vt:lpstr>
      <vt:lpstr>U12（13日 順位決定）</vt:lpstr>
      <vt:lpstr>U12（13日 星取表）</vt:lpstr>
      <vt:lpstr>Sheet1</vt:lpstr>
      <vt:lpstr>'U12 (12日 予選)'!Print_Area</vt:lpstr>
      <vt:lpstr>'U12（12日 星取表）'!Print_Area</vt:lpstr>
      <vt:lpstr>'U12（13日 順位決定）'!Print_Area</vt:lpstr>
      <vt:lpstr>'U12（13日 星取表）'!Print_Area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thoshino</dc:creator>
  <cp:lastModifiedBy>Microsoft Office User</cp:lastModifiedBy>
  <cp:lastPrinted>2020-11-12T05:26:32Z</cp:lastPrinted>
  <dcterms:created xsi:type="dcterms:W3CDTF">2020-10-19T03:36:45Z</dcterms:created>
  <dcterms:modified xsi:type="dcterms:W3CDTF">2020-11-12T05:27:34Z</dcterms:modified>
</cp:coreProperties>
</file>